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880" activeTab="0"/>
  </bookViews>
  <sheets>
    <sheet name="Лист1" sheetId="1" r:id="rId1"/>
    <sheet name="Лист2" sheetId="2" r:id="rId2"/>
  </sheets>
  <definedNames>
    <definedName name="Print_Area_0" localSheetId="0">'Лист1'!$A$2:$M$76</definedName>
    <definedName name="Print_Titles_0" localSheetId="0">'Лист1'!$4:$5</definedName>
    <definedName name="_xlnm.Print_Titles" localSheetId="0">'Лист1'!$4:$5</definedName>
    <definedName name="_xlnm.Print_Area" localSheetId="0">'Лист1'!$A$2:$N$80</definedName>
  </definedNames>
  <calcPr fullCalcOnLoad="1"/>
</workbook>
</file>

<file path=xl/sharedStrings.xml><?xml version="1.0" encoding="utf-8"?>
<sst xmlns="http://schemas.openxmlformats.org/spreadsheetml/2006/main" count="389" uniqueCount="118">
  <si>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</si>
  <si>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</si>
  <si>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</si>
  <si>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</si>
  <si>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</si>
  <si>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</si>
  <si>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</si>
  <si>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</si>
  <si>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</si>
  <si>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</si>
  <si>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</si>
  <si>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t>2015-2020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</si>
  <si>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</si>
  <si>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</si>
  <si>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</si>
  <si>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</si>
  <si>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</si>
  <si>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</si>
  <si>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</si>
  <si>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</si>
  <si>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</si>
  <si>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</si>
  <si>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</si>
  <si>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</si>
  <si>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</si>
  <si>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</si>
  <si>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</si>
  <si>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</si>
  <si>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</si>
  <si>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</si>
  <si>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</si>
  <si>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</si>
  <si>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</si>
  <si>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</si>
  <si>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</si>
  <si>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</si>
  <si>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</si>
  <si>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</si>
  <si>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</si>
  <si>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</si>
  <si>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</si>
  <si>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</si>
  <si>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</si>
  <si>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</si>
  <si>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</si>
  <si>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</si>
  <si>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</si>
  <si>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Мероприятие 7      Организация и проведение мероприятий в рамках деятельности ТОС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</si>
  <si>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</si>
  <si>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</si>
  <si>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</si>
  <si>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</si>
  <si>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</si>
  <si>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</si>
  <si>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</si>
  <si>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</si>
  <si>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</si>
  <si>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</si>
  <si>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</si>
  <si>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</si>
  <si>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</si>
  <si>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</si>
  <si>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</si>
  <si>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</si>
  <si>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</si>
  <si>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</si>
  <si>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</si>
  <si>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</si>
  <si>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</si>
  <si>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</si>
  <si>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</si>
  <si>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</si>
  <si>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</si>
  <si>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</si>
  <si>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</si>
  <si>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</si>
  <si>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</si>
  <si>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</si>
  <si>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</si>
  <si>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</si>
  <si>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</si>
  <si>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</si>
  <si>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</si>
  <si>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</si>
  <si>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</si>
  <si>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</si>
  <si>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</si>
  <si>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</si>
  <si>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</si>
  <si>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</si>
  <si>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</si>
  <si>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</si>
  <si>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</si>
  <si>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</si>
  <si>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</si>
  <si>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</si>
  <si>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</si>
  <si>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</si>
  <si>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</si>
  <si>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</si>
  <si>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</si>
  <si>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</si>
  <si>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</si>
  <si>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</si>
  <si>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0"/>
      </rPr>
      <t xml:space="preserve"> 17.10.2018</t>
    </r>
    <r>
      <rPr>
        <sz val="16"/>
        <rFont val="Arial Cyr"/>
        <family val="2"/>
      </rPr>
      <t xml:space="preserve"> №</t>
    </r>
    <r>
      <rPr>
        <u val="single"/>
        <sz val="16"/>
        <rFont val="Arial Cyr"/>
        <family val="0"/>
      </rPr>
      <t xml:space="preserve"> 1708-п </t>
    </r>
    <r>
      <rPr>
        <sz val="16"/>
        <rFont val="Arial Cyr"/>
        <family val="2"/>
      </rPr>
      <t xml:space="preserve">                       </t>
    </r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</si>
  <si>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</si>
  <si>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</si>
  <si>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</si>
  <si>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от____________№_____________              </t>
  </si>
  <si>
    <r>
      <t>Подпрограмма 1                     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</si>
  <si>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>Мероприятие 1.                                         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</si>
  <si>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Мероприятие 7                                               Организация и проведение мероприятий в рамках деятельности ТОС</t>
  </si>
  <si>
    <t>Мероприятие 1                                               Обеспечение библиотечно-информационного обслуживания</t>
  </si>
  <si>
    <t>Мероприятие 2                                               Проведение ремонтов, благоустройства, укрепление и совершенствование материально-технической базы библиотек</t>
  </si>
  <si>
    <t xml:space="preserve">                        </t>
  </si>
  <si>
    <t>Индикатор 2   Количество культурно - досуговых формирований</t>
  </si>
  <si>
    <t>Индикатор 3   Численность участников культурно-досуговых формирований</t>
  </si>
  <si>
    <t>Индикатор  2 Количество мероприятий, экскурсий, выставок, лекций и бесед, проведённых Музеем истории города Обнинска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</si>
</sst>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0"/>
    </font>
    <font>
      <b/>
      <sz val="10"/>
      <color indexed="8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4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3" fontId="8" fillId="33" borderId="14" xfId="0" applyNumberFormat="1" applyFont="1" applyFill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164" fontId="8" fillId="0" borderId="14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1" fontId="8" fillId="33" borderId="16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64" fontId="4" fillId="33" borderId="14" xfId="0" applyNumberFormat="1" applyFont="1" applyFill="1" applyBorder="1" applyAlignment="1">
      <alignment horizontal="right" vertical="top" wrapText="1"/>
    </xf>
    <xf numFmtId="164" fontId="4" fillId="33" borderId="14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7" xfId="0" applyNumberFormat="1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14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164" fontId="8" fillId="0" borderId="14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vertical="top" wrapText="1"/>
    </xf>
    <xf numFmtId="3" fontId="8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top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3" fontId="8" fillId="0" borderId="14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vertical="top" wrapText="1"/>
    </xf>
    <xf numFmtId="164" fontId="4" fillId="6" borderId="14" xfId="0" applyNumberFormat="1" applyFont="1" applyFill="1" applyBorder="1" applyAlignment="1">
      <alignment vertical="top" wrapText="1"/>
    </xf>
    <xf numFmtId="164" fontId="4" fillId="6" borderId="14" xfId="0" applyNumberFormat="1" applyFont="1" applyFill="1" applyBorder="1" applyAlignment="1">
      <alignment horizontal="right" vertical="top" wrapText="1"/>
    </xf>
    <xf numFmtId="164" fontId="4" fillId="35" borderId="14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4" fillId="36" borderId="14" xfId="0" applyNumberFormat="1" applyFont="1" applyFill="1" applyBorder="1" applyAlignment="1">
      <alignment vertical="top" wrapText="1"/>
    </xf>
    <xf numFmtId="3" fontId="8" fillId="36" borderId="14" xfId="0" applyNumberFormat="1" applyFont="1" applyFill="1" applyBorder="1" applyAlignment="1">
      <alignment vertical="top" wrapText="1"/>
    </xf>
    <xf numFmtId="3" fontId="8" fillId="36" borderId="14" xfId="0" applyNumberFormat="1" applyFont="1" applyFill="1" applyBorder="1" applyAlignment="1">
      <alignment horizontal="right" vertical="top" wrapText="1"/>
    </xf>
    <xf numFmtId="164" fontId="4" fillId="37" borderId="14" xfId="0" applyNumberFormat="1" applyFont="1" applyFill="1" applyBorder="1" applyAlignment="1">
      <alignment vertical="top" wrapText="1"/>
    </xf>
    <xf numFmtId="164" fontId="4" fillId="36" borderId="14" xfId="0" applyNumberFormat="1" applyFont="1" applyFill="1" applyBorder="1" applyAlignment="1">
      <alignment horizontal="right" vertical="top" wrapText="1"/>
    </xf>
    <xf numFmtId="164" fontId="8" fillId="36" borderId="14" xfId="0" applyNumberFormat="1" applyFont="1" applyFill="1" applyBorder="1" applyAlignment="1">
      <alignment horizontal="right" vertical="top" wrapText="1"/>
    </xf>
    <xf numFmtId="164" fontId="8" fillId="36" borderId="14" xfId="0" applyNumberFormat="1" applyFont="1" applyFill="1" applyBorder="1" applyAlignment="1">
      <alignment vertical="top" wrapText="1"/>
    </xf>
    <xf numFmtId="4" fontId="4" fillId="36" borderId="14" xfId="0" applyNumberFormat="1" applyFont="1" applyFill="1" applyBorder="1" applyAlignment="1">
      <alignment vertical="top" wrapText="1"/>
    </xf>
    <xf numFmtId="3" fontId="8" fillId="37" borderId="17" xfId="0" applyNumberFormat="1" applyFont="1" applyFill="1" applyBorder="1" applyAlignment="1">
      <alignment horizontal="right"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33" borderId="14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164" fontId="5" fillId="38" borderId="14" xfId="0" applyNumberFormat="1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164" fontId="4" fillId="5" borderId="14" xfId="0" applyNumberFormat="1" applyFont="1" applyFill="1" applyBorder="1" applyAlignment="1">
      <alignment vertical="top" wrapText="1"/>
    </xf>
    <xf numFmtId="0" fontId="8" fillId="39" borderId="14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justify" vertical="top" wrapText="1"/>
    </xf>
    <xf numFmtId="0" fontId="4" fillId="5" borderId="18" xfId="0" applyFont="1" applyFill="1" applyBorder="1" applyAlignment="1">
      <alignment horizontal="center" vertical="top" wrapText="1"/>
    </xf>
    <xf numFmtId="1" fontId="8" fillId="36" borderId="16" xfId="0" applyNumberFormat="1" applyFont="1" applyFill="1" applyBorder="1" applyAlignment="1">
      <alignment horizontal="center" vertical="top" wrapText="1"/>
    </xf>
    <xf numFmtId="0" fontId="8" fillId="37" borderId="14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top" wrapText="1"/>
    </xf>
    <xf numFmtId="3" fontId="8" fillId="37" borderId="14" xfId="0" applyNumberFormat="1" applyFont="1" applyFill="1" applyBorder="1" applyAlignment="1">
      <alignment vertical="top" wrapText="1"/>
    </xf>
    <xf numFmtId="0" fontId="9" fillId="36" borderId="0" xfId="0" applyFont="1" applyFill="1" applyAlignment="1">
      <alignment/>
    </xf>
    <xf numFmtId="1" fontId="8" fillId="37" borderId="16" xfId="0" applyNumberFormat="1" applyFont="1" applyFill="1" applyBorder="1" applyAlignment="1">
      <alignment horizontal="center" vertical="top" wrapText="1"/>
    </xf>
    <xf numFmtId="0" fontId="9" fillId="37" borderId="0" xfId="0" applyFont="1" applyFill="1" applyAlignment="1">
      <alignment/>
    </xf>
    <xf numFmtId="0" fontId="0" fillId="36" borderId="0" xfId="0" applyFill="1" applyAlignment="1">
      <alignment/>
    </xf>
    <xf numFmtId="3" fontId="8" fillId="37" borderId="14" xfId="0" applyNumberFormat="1" applyFont="1" applyFill="1" applyBorder="1" applyAlignment="1">
      <alignment horizontal="right" vertical="top" wrapText="1"/>
    </xf>
    <xf numFmtId="0" fontId="8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top" wrapText="1"/>
    </xf>
    <xf numFmtId="1" fontId="8" fillId="36" borderId="17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1" fontId="4" fillId="37" borderId="12" xfId="0" applyNumberFormat="1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center" vertical="top" wrapText="1"/>
    </xf>
    <xf numFmtId="0" fontId="8" fillId="37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horizontal="left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justify" vertical="top" wrapText="1"/>
    </xf>
    <xf numFmtId="0" fontId="8" fillId="36" borderId="12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3" fontId="8" fillId="36" borderId="12" xfId="0" applyNumberFormat="1" applyFont="1" applyFill="1" applyBorder="1" applyAlignment="1">
      <alignment horizontal="right" vertical="top" wrapText="1"/>
    </xf>
    <xf numFmtId="3" fontId="8" fillId="36" borderId="17" xfId="0" applyNumberFormat="1" applyFont="1" applyFill="1" applyBorder="1" applyAlignment="1">
      <alignment horizontal="right" vertical="top" wrapText="1"/>
    </xf>
    <xf numFmtId="0" fontId="8" fillId="37" borderId="12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60" zoomScaleNormal="60" zoomScaleSheetLayoutView="100" zoomScalePageLayoutView="0" workbookViewId="0" topLeftCell="A1">
      <selection activeCell="L100" sqref="L100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7.003906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93" t="s">
        <v>108</v>
      </c>
      <c r="K2" s="193"/>
      <c r="L2" s="193"/>
      <c r="M2" s="193"/>
    </row>
    <row r="3" spans="1:13" ht="48" customHeight="1">
      <c r="A3" s="3"/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42" customHeight="1">
      <c r="A4" s="191" t="s">
        <v>1</v>
      </c>
      <c r="B4" s="191" t="s">
        <v>2</v>
      </c>
      <c r="C4" s="190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/>
      <c r="I4" s="191"/>
      <c r="J4" s="191"/>
      <c r="K4" s="191"/>
      <c r="L4" s="191"/>
      <c r="M4" s="191" t="s">
        <v>8</v>
      </c>
    </row>
    <row r="5" spans="1:13" ht="38.25" customHeight="1">
      <c r="A5" s="191"/>
      <c r="B5" s="191"/>
      <c r="C5" s="190"/>
      <c r="D5" s="191"/>
      <c r="E5" s="191"/>
      <c r="F5" s="191"/>
      <c r="G5" s="130">
        <v>2015</v>
      </c>
      <c r="H5" s="130">
        <v>2016</v>
      </c>
      <c r="I5" s="130">
        <v>2017</v>
      </c>
      <c r="J5" s="130">
        <v>2018</v>
      </c>
      <c r="K5" s="134">
        <v>2019</v>
      </c>
      <c r="L5" s="130">
        <v>2020</v>
      </c>
      <c r="M5" s="191"/>
    </row>
    <row r="6" spans="1:13" ht="98.25" customHeight="1">
      <c r="A6" s="195" t="s">
        <v>9</v>
      </c>
      <c r="B6" s="195" t="s">
        <v>109</v>
      </c>
      <c r="C6" s="198"/>
      <c r="D6" s="195" t="s">
        <v>11</v>
      </c>
      <c r="E6" s="195" t="s">
        <v>12</v>
      </c>
      <c r="F6" s="138" t="s">
        <v>13</v>
      </c>
      <c r="G6" s="139">
        <f>SUM(G9,G11,G16,G21,G25,G29,G30,G33)</f>
        <v>97052.4</v>
      </c>
      <c r="H6" s="139">
        <f>SUM(H9,H11,H16,H21,H25,H29,H30,H33)</f>
        <v>93359.2</v>
      </c>
      <c r="I6" s="139">
        <f>SUM(I9,I11,I16,I21,I25,I29,I30,I33)</f>
        <v>100125</v>
      </c>
      <c r="J6" s="139">
        <f>SUM(J9,J11,J16,J21,J25,J29,J30,J33)</f>
        <v>108440.8</v>
      </c>
      <c r="K6" s="139">
        <f>SUM(K9,K11,K16,K21,K25,K29,K30,K33)</f>
        <v>120858.40000000001</v>
      </c>
      <c r="L6" s="139">
        <f>SUM(L9,L11,L16,L21,L25,L29,L30,L33)</f>
        <v>124716.7</v>
      </c>
      <c r="M6" s="139">
        <f>SUM(G6:L6)</f>
        <v>644552.5</v>
      </c>
    </row>
    <row r="7" spans="1:13" ht="40.5" customHeight="1">
      <c r="A7" s="196"/>
      <c r="B7" s="196"/>
      <c r="C7" s="199"/>
      <c r="D7" s="196"/>
      <c r="E7" s="196"/>
      <c r="F7" s="140" t="s">
        <v>85</v>
      </c>
      <c r="G7" s="139">
        <v>0</v>
      </c>
      <c r="H7" s="139">
        <v>0</v>
      </c>
      <c r="I7" s="139">
        <v>0</v>
      </c>
      <c r="J7" s="139">
        <v>0</v>
      </c>
      <c r="K7" s="139">
        <v>103.3</v>
      </c>
      <c r="L7" s="139">
        <v>7136.3</v>
      </c>
      <c r="M7" s="139">
        <f>SUM(G7:L7)</f>
        <v>7239.6</v>
      </c>
    </row>
    <row r="8" spans="1:13" ht="42" customHeight="1">
      <c r="A8" s="197"/>
      <c r="B8" s="197"/>
      <c r="C8" s="200"/>
      <c r="D8" s="197"/>
      <c r="E8" s="197"/>
      <c r="F8" s="140" t="s">
        <v>16</v>
      </c>
      <c r="G8" s="139">
        <v>97052.4</v>
      </c>
      <c r="H8" s="139">
        <f>H9+H11+H18+H21+H25+H29+H32+H33</f>
        <v>93359.2</v>
      </c>
      <c r="I8" s="139">
        <f>I9+I11+I18+I21+I25+I29+I32+I33</f>
        <v>100125</v>
      </c>
      <c r="J8" s="139">
        <f>J9+J11+J18+J21+J25+J29+J32+J33</f>
        <v>108440.8</v>
      </c>
      <c r="K8" s="139">
        <v>120755.1</v>
      </c>
      <c r="L8" s="139">
        <v>117580.4</v>
      </c>
      <c r="M8" s="139">
        <f>SUM(G8:L8)</f>
        <v>637312.9</v>
      </c>
    </row>
    <row r="9" spans="1:13" ht="63" customHeight="1">
      <c r="A9" s="10" t="s">
        <v>14</v>
      </c>
      <c r="B9" s="11" t="s">
        <v>110</v>
      </c>
      <c r="C9" s="12"/>
      <c r="D9" s="130" t="s">
        <v>11</v>
      </c>
      <c r="E9" s="130" t="s">
        <v>12</v>
      </c>
      <c r="F9" s="8" t="s">
        <v>16</v>
      </c>
      <c r="G9" s="108">
        <v>8032.4</v>
      </c>
      <c r="H9" s="108">
        <v>6370</v>
      </c>
      <c r="I9" s="108">
        <v>5700</v>
      </c>
      <c r="J9" s="108">
        <v>5960</v>
      </c>
      <c r="K9" s="108">
        <v>6590</v>
      </c>
      <c r="L9" s="108">
        <v>4980.7</v>
      </c>
      <c r="M9" s="9">
        <f>SUM(G9:L9)</f>
        <v>37633.1</v>
      </c>
    </row>
    <row r="10" spans="1:13" s="153" customFormat="1" ht="40.5" customHeight="1">
      <c r="A10" s="148"/>
      <c r="B10" s="149" t="s">
        <v>17</v>
      </c>
      <c r="C10" s="150">
        <v>1</v>
      </c>
      <c r="D10" s="149"/>
      <c r="E10" s="151" t="s">
        <v>18</v>
      </c>
      <c r="F10" s="149"/>
      <c r="G10" s="152">
        <v>50</v>
      </c>
      <c r="H10" s="152">
        <v>54</v>
      </c>
      <c r="I10" s="109">
        <v>54</v>
      </c>
      <c r="J10" s="152">
        <v>54</v>
      </c>
      <c r="K10" s="152">
        <v>54</v>
      </c>
      <c r="L10" s="152">
        <v>50</v>
      </c>
      <c r="M10" s="114"/>
    </row>
    <row r="11" spans="1:13" ht="66" customHeight="1">
      <c r="A11" s="19" t="s">
        <v>19</v>
      </c>
      <c r="B11" s="122" t="s">
        <v>20</v>
      </c>
      <c r="C11" s="123"/>
      <c r="D11" s="130" t="s">
        <v>11</v>
      </c>
      <c r="E11" s="130" t="s">
        <v>12</v>
      </c>
      <c r="F11" s="8" t="s">
        <v>16</v>
      </c>
      <c r="G11" s="108">
        <v>72954</v>
      </c>
      <c r="H11" s="108">
        <v>73917.4</v>
      </c>
      <c r="I11" s="108">
        <v>87468.7</v>
      </c>
      <c r="J11" s="108">
        <v>87195</v>
      </c>
      <c r="K11" s="108">
        <v>90595.6</v>
      </c>
      <c r="L11" s="108">
        <v>94079.8</v>
      </c>
      <c r="M11" s="9">
        <f>SUM(G11:L11)</f>
        <v>506210.49999999994</v>
      </c>
    </row>
    <row r="12" spans="1:13" s="155" customFormat="1" ht="40.5" customHeight="1">
      <c r="A12" s="154"/>
      <c r="B12" s="149" t="s">
        <v>21</v>
      </c>
      <c r="C12" s="150">
        <v>0.5</v>
      </c>
      <c r="D12" s="149"/>
      <c r="E12" s="151" t="s">
        <v>18</v>
      </c>
      <c r="F12" s="149"/>
      <c r="G12" s="152">
        <v>720</v>
      </c>
      <c r="H12" s="152">
        <v>720</v>
      </c>
      <c r="I12" s="109">
        <v>720</v>
      </c>
      <c r="J12" s="152">
        <v>720</v>
      </c>
      <c r="K12" s="152">
        <v>720</v>
      </c>
      <c r="L12" s="152">
        <v>350</v>
      </c>
      <c r="M12" s="109"/>
    </row>
    <row r="13" spans="1:13" s="156" customFormat="1" ht="20.25">
      <c r="A13" s="154"/>
      <c r="B13" s="222" t="s">
        <v>115</v>
      </c>
      <c r="C13" s="224">
        <v>0.25</v>
      </c>
      <c r="D13" s="220"/>
      <c r="E13" s="222" t="s">
        <v>18</v>
      </c>
      <c r="F13" s="220"/>
      <c r="G13" s="218">
        <v>87</v>
      </c>
      <c r="H13" s="218">
        <v>87</v>
      </c>
      <c r="I13" s="218">
        <v>87</v>
      </c>
      <c r="J13" s="218">
        <v>87</v>
      </c>
      <c r="K13" s="218">
        <v>87</v>
      </c>
      <c r="L13" s="218">
        <v>83</v>
      </c>
      <c r="M13" s="218"/>
    </row>
    <row r="14" spans="1:13" s="153" customFormat="1" ht="20.25">
      <c r="A14" s="148"/>
      <c r="B14" s="223"/>
      <c r="C14" s="225"/>
      <c r="D14" s="221"/>
      <c r="E14" s="223"/>
      <c r="F14" s="221"/>
      <c r="G14" s="219"/>
      <c r="H14" s="219"/>
      <c r="I14" s="219"/>
      <c r="J14" s="219"/>
      <c r="K14" s="219"/>
      <c r="L14" s="219"/>
      <c r="M14" s="219"/>
    </row>
    <row r="15" spans="1:13" s="155" customFormat="1" ht="60.75">
      <c r="A15" s="154"/>
      <c r="B15" s="149" t="s">
        <v>116</v>
      </c>
      <c r="C15" s="150">
        <v>0.25</v>
      </c>
      <c r="D15" s="149"/>
      <c r="E15" s="151" t="s">
        <v>26</v>
      </c>
      <c r="F15" s="149"/>
      <c r="G15" s="157">
        <v>2840</v>
      </c>
      <c r="H15" s="157">
        <v>2840</v>
      </c>
      <c r="I15" s="110">
        <v>2840</v>
      </c>
      <c r="J15" s="157">
        <v>2840</v>
      </c>
      <c r="K15" s="157">
        <v>2840</v>
      </c>
      <c r="L15" s="157">
        <v>2300</v>
      </c>
      <c r="M15" s="157"/>
    </row>
    <row r="16" spans="1:13" ht="20.25" customHeight="1">
      <c r="A16" s="19" t="s">
        <v>27</v>
      </c>
      <c r="B16" s="187" t="s">
        <v>28</v>
      </c>
      <c r="C16" s="210"/>
      <c r="D16" s="187" t="s">
        <v>11</v>
      </c>
      <c r="E16" s="187" t="s">
        <v>12</v>
      </c>
      <c r="F16" s="8" t="s">
        <v>13</v>
      </c>
      <c r="G16" s="108">
        <f aca="true" t="shared" si="0" ref="G16:L16">SUM(G17:G18)</f>
        <v>7366</v>
      </c>
      <c r="H16" s="108">
        <f t="shared" si="0"/>
        <v>5976.6</v>
      </c>
      <c r="I16" s="108">
        <f t="shared" si="0"/>
        <v>2326.3</v>
      </c>
      <c r="J16" s="108">
        <f t="shared" si="0"/>
        <v>6605.8</v>
      </c>
      <c r="K16" s="108">
        <f t="shared" si="0"/>
        <v>15001.2</v>
      </c>
      <c r="L16" s="108">
        <f t="shared" si="0"/>
        <v>17281.2</v>
      </c>
      <c r="M16" s="9">
        <f>SUM(G16:L16)</f>
        <v>54557.100000000006</v>
      </c>
    </row>
    <row r="17" spans="1:13" s="18" customFormat="1" ht="62.25" customHeight="1">
      <c r="A17" s="135"/>
      <c r="B17" s="208"/>
      <c r="C17" s="211"/>
      <c r="D17" s="208"/>
      <c r="E17" s="208"/>
      <c r="F17" s="8" t="s">
        <v>85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6936.3</v>
      </c>
      <c r="M17" s="9">
        <f>SUM(G17:L17)</f>
        <v>6936.3</v>
      </c>
    </row>
    <row r="18" spans="1:13" s="18" customFormat="1" ht="20.25">
      <c r="A18" s="135"/>
      <c r="B18" s="209"/>
      <c r="C18" s="212"/>
      <c r="D18" s="209"/>
      <c r="E18" s="209"/>
      <c r="F18" s="8" t="s">
        <v>16</v>
      </c>
      <c r="G18" s="108">
        <v>7366</v>
      </c>
      <c r="H18" s="108">
        <v>5976.6</v>
      </c>
      <c r="I18" s="108">
        <v>2326.3</v>
      </c>
      <c r="J18" s="108">
        <v>6605.8</v>
      </c>
      <c r="K18" s="108">
        <v>15001.2</v>
      </c>
      <c r="L18" s="108">
        <v>10344.9</v>
      </c>
      <c r="M18" s="9">
        <f>SUM(G18:L18)</f>
        <v>47620.8</v>
      </c>
    </row>
    <row r="19" spans="1:13" ht="60.75">
      <c r="A19" s="13"/>
      <c r="B19" s="22" t="s">
        <v>29</v>
      </c>
      <c r="C19" s="125">
        <v>0.5</v>
      </c>
      <c r="D19" s="22"/>
      <c r="E19" s="24" t="s">
        <v>30</v>
      </c>
      <c r="F19" s="22"/>
      <c r="G19" s="25">
        <v>100</v>
      </c>
      <c r="H19" s="25">
        <v>100</v>
      </c>
      <c r="I19" s="25">
        <v>100</v>
      </c>
      <c r="J19" s="25">
        <v>100</v>
      </c>
      <c r="K19" s="25">
        <v>100</v>
      </c>
      <c r="L19" s="25">
        <v>100</v>
      </c>
      <c r="M19" s="25">
        <v>100</v>
      </c>
    </row>
    <row r="20" spans="1:13" s="18" customFormat="1" ht="38.25" customHeight="1">
      <c r="A20" s="13"/>
      <c r="B20" s="22" t="s">
        <v>31</v>
      </c>
      <c r="C20" s="125">
        <v>0.5</v>
      </c>
      <c r="D20" s="22"/>
      <c r="E20" s="24" t="s">
        <v>30</v>
      </c>
      <c r="F20" s="22"/>
      <c r="G20" s="25">
        <v>100</v>
      </c>
      <c r="H20" s="25">
        <v>100</v>
      </c>
      <c r="I20" s="25">
        <v>100</v>
      </c>
      <c r="J20" s="25">
        <v>100</v>
      </c>
      <c r="K20" s="25">
        <v>100</v>
      </c>
      <c r="L20" s="25">
        <v>100</v>
      </c>
      <c r="M20" s="25">
        <v>100</v>
      </c>
    </row>
    <row r="21" spans="1:13" ht="60.75">
      <c r="A21" s="27" t="s">
        <v>32</v>
      </c>
      <c r="B21" s="11" t="s">
        <v>33</v>
      </c>
      <c r="C21" s="28"/>
      <c r="D21" s="130" t="s">
        <v>11</v>
      </c>
      <c r="E21" s="130" t="s">
        <v>12</v>
      </c>
      <c r="F21" s="8" t="s">
        <v>16</v>
      </c>
      <c r="G21" s="9">
        <v>3400</v>
      </c>
      <c r="H21" s="9">
        <v>1400</v>
      </c>
      <c r="I21" s="9">
        <v>400</v>
      </c>
      <c r="J21" s="108">
        <v>1500</v>
      </c>
      <c r="K21" s="9">
        <v>1500</v>
      </c>
      <c r="L21" s="108">
        <v>1500</v>
      </c>
      <c r="M21" s="9">
        <f>SUM(G21:L21)</f>
        <v>9700</v>
      </c>
    </row>
    <row r="22" spans="1:13" s="156" customFormat="1" ht="40.5">
      <c r="A22" s="148"/>
      <c r="B22" s="158" t="s">
        <v>34</v>
      </c>
      <c r="C22" s="159">
        <v>0.5</v>
      </c>
      <c r="D22" s="158"/>
      <c r="E22" s="160" t="s">
        <v>35</v>
      </c>
      <c r="F22" s="158"/>
      <c r="G22" s="109">
        <v>3570</v>
      </c>
      <c r="H22" s="109">
        <v>3570</v>
      </c>
      <c r="I22" s="109">
        <v>4500</v>
      </c>
      <c r="J22" s="109">
        <v>4500</v>
      </c>
      <c r="K22" s="109">
        <v>4500</v>
      </c>
      <c r="L22" s="109">
        <v>4000</v>
      </c>
      <c r="M22" s="109">
        <v>4000</v>
      </c>
    </row>
    <row r="23" spans="1:13" s="162" customFormat="1" ht="82.5" customHeight="1">
      <c r="A23" s="161"/>
      <c r="B23" s="158" t="s">
        <v>36</v>
      </c>
      <c r="C23" s="159">
        <v>0.25</v>
      </c>
      <c r="D23" s="158"/>
      <c r="E23" s="160" t="s">
        <v>37</v>
      </c>
      <c r="F23" s="158"/>
      <c r="G23" s="109">
        <v>84</v>
      </c>
      <c r="H23" s="109">
        <v>84</v>
      </c>
      <c r="I23" s="109">
        <v>85</v>
      </c>
      <c r="J23" s="109">
        <v>85</v>
      </c>
      <c r="K23" s="109">
        <v>85</v>
      </c>
      <c r="L23" s="109">
        <v>70</v>
      </c>
      <c r="M23" s="109">
        <v>70</v>
      </c>
    </row>
    <row r="24" spans="1:13" s="156" customFormat="1" ht="121.5">
      <c r="A24" s="148"/>
      <c r="B24" s="158" t="s">
        <v>38</v>
      </c>
      <c r="C24" s="163">
        <v>0.25</v>
      </c>
      <c r="D24" s="158"/>
      <c r="E24" s="160" t="s">
        <v>18</v>
      </c>
      <c r="F24" s="158"/>
      <c r="G24" s="109">
        <v>0</v>
      </c>
      <c r="H24" s="109">
        <v>0</v>
      </c>
      <c r="I24" s="109">
        <v>87</v>
      </c>
      <c r="J24" s="109">
        <v>87</v>
      </c>
      <c r="K24" s="109">
        <v>87</v>
      </c>
      <c r="L24" s="109">
        <v>85</v>
      </c>
      <c r="M24" s="109">
        <v>85</v>
      </c>
    </row>
    <row r="25" spans="1:13" s="162" customFormat="1" ht="101.25" customHeight="1">
      <c r="A25" s="164" t="s">
        <v>39</v>
      </c>
      <c r="B25" s="165" t="s">
        <v>40</v>
      </c>
      <c r="C25" s="166"/>
      <c r="D25" s="167" t="s">
        <v>11</v>
      </c>
      <c r="E25" s="168" t="s">
        <v>12</v>
      </c>
      <c r="F25" s="169" t="s">
        <v>16</v>
      </c>
      <c r="G25" s="170">
        <v>5000</v>
      </c>
      <c r="H25" s="111">
        <v>5395.2</v>
      </c>
      <c r="I25" s="108">
        <v>3550</v>
      </c>
      <c r="J25" s="111">
        <v>6500</v>
      </c>
      <c r="K25" s="111">
        <v>6000</v>
      </c>
      <c r="L25" s="111">
        <v>6000</v>
      </c>
      <c r="M25" s="111">
        <f>SUM(G25:L25)</f>
        <v>32445.2</v>
      </c>
    </row>
    <row r="26" spans="1:13" s="156" customFormat="1" ht="60.75">
      <c r="A26" s="171"/>
      <c r="B26" s="149" t="s">
        <v>41</v>
      </c>
      <c r="C26" s="172">
        <v>0.5</v>
      </c>
      <c r="D26" s="173"/>
      <c r="E26" s="151" t="s">
        <v>18</v>
      </c>
      <c r="F26" s="149"/>
      <c r="G26" s="152">
        <v>0</v>
      </c>
      <c r="H26" s="152">
        <v>0</v>
      </c>
      <c r="I26" s="109">
        <v>60</v>
      </c>
      <c r="J26" s="152">
        <v>60</v>
      </c>
      <c r="K26" s="152">
        <v>60</v>
      </c>
      <c r="L26" s="152">
        <v>55</v>
      </c>
      <c r="M26" s="152">
        <v>55</v>
      </c>
    </row>
    <row r="27" spans="1:13" s="156" customFormat="1" ht="121.5">
      <c r="A27" s="171"/>
      <c r="B27" s="174" t="s">
        <v>42</v>
      </c>
      <c r="C27" s="175">
        <v>0.25</v>
      </c>
      <c r="D27" s="176"/>
      <c r="E27" s="177" t="s">
        <v>18</v>
      </c>
      <c r="F27" s="149"/>
      <c r="G27" s="152">
        <v>135</v>
      </c>
      <c r="H27" s="152">
        <v>135</v>
      </c>
      <c r="I27" s="109">
        <v>75</v>
      </c>
      <c r="J27" s="152">
        <v>75</v>
      </c>
      <c r="K27" s="152">
        <v>75</v>
      </c>
      <c r="L27" s="152">
        <v>30</v>
      </c>
      <c r="M27" s="152">
        <v>30</v>
      </c>
    </row>
    <row r="28" spans="1:13" s="156" customFormat="1" ht="63.75" customHeight="1">
      <c r="A28" s="171"/>
      <c r="B28" s="178" t="s">
        <v>43</v>
      </c>
      <c r="C28" s="175">
        <v>0.25</v>
      </c>
      <c r="D28" s="176"/>
      <c r="E28" s="177" t="s">
        <v>37</v>
      </c>
      <c r="F28" s="149"/>
      <c r="G28" s="152">
        <v>0</v>
      </c>
      <c r="H28" s="152">
        <v>0</v>
      </c>
      <c r="I28" s="109">
        <v>15</v>
      </c>
      <c r="J28" s="152">
        <v>15</v>
      </c>
      <c r="K28" s="152">
        <v>15</v>
      </c>
      <c r="L28" s="152">
        <v>10</v>
      </c>
      <c r="M28" s="152">
        <v>10</v>
      </c>
    </row>
    <row r="29" spans="1:13" ht="40.5" customHeight="1">
      <c r="A29" s="45" t="s">
        <v>44</v>
      </c>
      <c r="B29" s="46" t="s">
        <v>45</v>
      </c>
      <c r="C29" s="41"/>
      <c r="D29" s="47" t="s">
        <v>11</v>
      </c>
      <c r="E29" s="121" t="s">
        <v>12</v>
      </c>
      <c r="F29" s="14"/>
      <c r="G29" s="35">
        <v>300</v>
      </c>
      <c r="H29" s="35">
        <v>300</v>
      </c>
      <c r="I29" s="9">
        <v>300</v>
      </c>
      <c r="J29" s="111">
        <v>300</v>
      </c>
      <c r="K29" s="35">
        <v>300</v>
      </c>
      <c r="L29" s="111">
        <v>300</v>
      </c>
      <c r="M29" s="35">
        <f>SUM(G29:L29)</f>
        <v>1800</v>
      </c>
    </row>
    <row r="30" spans="1:13" ht="39" customHeight="1">
      <c r="A30" s="215" t="s">
        <v>46</v>
      </c>
      <c r="B30" s="188" t="s">
        <v>111</v>
      </c>
      <c r="C30" s="202"/>
      <c r="D30" s="205" t="s">
        <v>48</v>
      </c>
      <c r="E30" s="205" t="s">
        <v>12</v>
      </c>
      <c r="F30" s="14" t="s">
        <v>13</v>
      </c>
      <c r="G30" s="35">
        <f aca="true" t="shared" si="1" ref="G30:L30">SUM(G31:G32)</f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471.6</v>
      </c>
      <c r="L30" s="35">
        <f t="shared" si="1"/>
        <v>485</v>
      </c>
      <c r="M30" s="35">
        <f>SUM(G30:L30)</f>
        <v>956.6</v>
      </c>
    </row>
    <row r="31" spans="1:13" s="51" customFormat="1" ht="44.25" customHeight="1">
      <c r="A31" s="216"/>
      <c r="B31" s="214"/>
      <c r="C31" s="203"/>
      <c r="D31" s="206"/>
      <c r="E31" s="206"/>
      <c r="F31" s="14" t="s">
        <v>85</v>
      </c>
      <c r="G31" s="35">
        <v>0</v>
      </c>
      <c r="H31" s="35">
        <v>0</v>
      </c>
      <c r="I31" s="35">
        <v>0</v>
      </c>
      <c r="J31" s="35">
        <v>0</v>
      </c>
      <c r="K31" s="35">
        <v>103.3</v>
      </c>
      <c r="L31" s="35">
        <v>200</v>
      </c>
      <c r="M31" s="35">
        <f>SUM(G31:L31)</f>
        <v>303.3</v>
      </c>
    </row>
    <row r="32" spans="1:13" ht="40.5">
      <c r="A32" s="217"/>
      <c r="B32" s="189"/>
      <c r="C32" s="204"/>
      <c r="D32" s="207"/>
      <c r="E32" s="207"/>
      <c r="F32" s="14" t="s">
        <v>16</v>
      </c>
      <c r="G32" s="35">
        <v>0</v>
      </c>
      <c r="H32" s="35">
        <v>0</v>
      </c>
      <c r="I32" s="35">
        <v>0</v>
      </c>
      <c r="J32" s="35">
        <v>0</v>
      </c>
      <c r="K32" s="35">
        <v>368.3</v>
      </c>
      <c r="L32" s="111">
        <v>285</v>
      </c>
      <c r="M32" s="35">
        <f>SUM(G32:L32)</f>
        <v>653.3</v>
      </c>
    </row>
    <row r="33" spans="1:13" ht="51" customHeight="1">
      <c r="A33" s="119" t="s">
        <v>49</v>
      </c>
      <c r="B33" s="136" t="s">
        <v>50</v>
      </c>
      <c r="C33" s="41"/>
      <c r="D33" s="47" t="s">
        <v>51</v>
      </c>
      <c r="E33" s="121" t="s">
        <v>12</v>
      </c>
      <c r="F33" s="14"/>
      <c r="G33" s="35"/>
      <c r="H33" s="35"/>
      <c r="I33" s="9">
        <v>380</v>
      </c>
      <c r="J33" s="111">
        <v>380</v>
      </c>
      <c r="K33" s="35">
        <v>400</v>
      </c>
      <c r="L33" s="111">
        <v>90</v>
      </c>
      <c r="M33" s="35">
        <f>SUM(G33:L33)</f>
        <v>1250</v>
      </c>
    </row>
    <row r="34" spans="1:13" ht="85.5" customHeight="1">
      <c r="A34" s="195" t="s">
        <v>52</v>
      </c>
      <c r="B34" s="195" t="s">
        <v>53</v>
      </c>
      <c r="C34" s="198"/>
      <c r="D34" s="195" t="s">
        <v>11</v>
      </c>
      <c r="E34" s="195" t="s">
        <v>12</v>
      </c>
      <c r="F34" s="138" t="s">
        <v>13</v>
      </c>
      <c r="G34" s="139">
        <f aca="true" t="shared" si="2" ref="G34:L34">SUM(G37,G38,G41)</f>
        <v>41608.9</v>
      </c>
      <c r="H34" s="139">
        <f t="shared" si="2"/>
        <v>41707.9</v>
      </c>
      <c r="I34" s="139">
        <f t="shared" si="2"/>
        <v>49456</v>
      </c>
      <c r="J34" s="139">
        <f t="shared" si="2"/>
        <v>47114.7</v>
      </c>
      <c r="K34" s="139">
        <f t="shared" si="2"/>
        <v>49911.1</v>
      </c>
      <c r="L34" s="139">
        <f t="shared" si="2"/>
        <v>49906.2</v>
      </c>
      <c r="M34" s="139">
        <f>SUM(G34:L34)</f>
        <v>279704.8</v>
      </c>
    </row>
    <row r="35" spans="1:13" ht="20.25">
      <c r="A35" s="196"/>
      <c r="B35" s="196"/>
      <c r="C35" s="199"/>
      <c r="D35" s="196"/>
      <c r="E35" s="196"/>
      <c r="F35" s="146" t="s">
        <v>16</v>
      </c>
      <c r="G35" s="139">
        <f>G37+G41</f>
        <v>41601</v>
      </c>
      <c r="H35" s="139">
        <f>H37+H41</f>
        <v>41700</v>
      </c>
      <c r="I35" s="139">
        <f>I37+I41</f>
        <v>49449.4</v>
      </c>
      <c r="J35" s="139">
        <f>J37+J41</f>
        <v>47114.7</v>
      </c>
      <c r="K35" s="139">
        <f>K37+K41</f>
        <v>49911.1</v>
      </c>
      <c r="L35" s="139">
        <f>L37+L41</f>
        <v>49906.2</v>
      </c>
      <c r="M35" s="139">
        <f>SUM(G35:L35)</f>
        <v>279682.39999999997</v>
      </c>
    </row>
    <row r="36" spans="1:13" ht="40.5">
      <c r="A36" s="197"/>
      <c r="B36" s="197"/>
      <c r="C36" s="200"/>
      <c r="D36" s="197"/>
      <c r="E36" s="197"/>
      <c r="F36" s="146" t="s">
        <v>56</v>
      </c>
      <c r="G36" s="139">
        <f>G38</f>
        <v>7.9</v>
      </c>
      <c r="H36" s="139">
        <f>H38</f>
        <v>7.9</v>
      </c>
      <c r="I36" s="139">
        <f>I38</f>
        <v>6.6</v>
      </c>
      <c r="J36" s="139">
        <f>J38</f>
        <v>0</v>
      </c>
      <c r="K36" s="139">
        <f>K38</f>
        <v>0</v>
      </c>
      <c r="L36" s="139">
        <f>L38</f>
        <v>0</v>
      </c>
      <c r="M36" s="139">
        <f>SUM(G36:L36)</f>
        <v>22.4</v>
      </c>
    </row>
    <row r="37" spans="1:13" s="18" customFormat="1" ht="57.75" customHeight="1">
      <c r="A37" s="187" t="s">
        <v>54</v>
      </c>
      <c r="B37" s="188" t="s">
        <v>112</v>
      </c>
      <c r="C37" s="190"/>
      <c r="D37" s="191" t="s">
        <v>11</v>
      </c>
      <c r="E37" s="191" t="s">
        <v>12</v>
      </c>
      <c r="F37" s="52" t="s">
        <v>16</v>
      </c>
      <c r="G37" s="112">
        <v>40529</v>
      </c>
      <c r="H37" s="112">
        <v>40200</v>
      </c>
      <c r="I37" s="112">
        <v>48519.4</v>
      </c>
      <c r="J37" s="112">
        <v>45514.7</v>
      </c>
      <c r="K37" s="112">
        <v>48071.1</v>
      </c>
      <c r="L37" s="112">
        <v>48226.2</v>
      </c>
      <c r="M37" s="108">
        <f>SUM(G37:L37)</f>
        <v>271060.39999999997</v>
      </c>
    </row>
    <row r="38" spans="1:13" ht="48.75" customHeight="1">
      <c r="A38" s="187"/>
      <c r="B38" s="189"/>
      <c r="C38" s="190"/>
      <c r="D38" s="191"/>
      <c r="E38" s="191"/>
      <c r="F38" s="52" t="s">
        <v>56</v>
      </c>
      <c r="G38" s="112">
        <v>7.9</v>
      </c>
      <c r="H38" s="112">
        <v>7.9</v>
      </c>
      <c r="I38" s="112">
        <v>6.6</v>
      </c>
      <c r="J38" s="112">
        <v>0</v>
      </c>
      <c r="K38" s="112">
        <v>0</v>
      </c>
      <c r="L38" s="112">
        <v>0</v>
      </c>
      <c r="M38" s="108">
        <f>SUM(G38:L38)</f>
        <v>22.4</v>
      </c>
    </row>
    <row r="39" spans="1:13" s="156" customFormat="1" ht="81" customHeight="1">
      <c r="A39" s="187"/>
      <c r="B39" s="179" t="s">
        <v>57</v>
      </c>
      <c r="C39" s="180">
        <v>0.6</v>
      </c>
      <c r="D39" s="160"/>
      <c r="E39" s="160" t="s">
        <v>23</v>
      </c>
      <c r="F39" s="181"/>
      <c r="G39" s="113">
        <v>38.8</v>
      </c>
      <c r="H39" s="113">
        <v>38.9</v>
      </c>
      <c r="I39" s="113">
        <v>39</v>
      </c>
      <c r="J39" s="113">
        <v>39</v>
      </c>
      <c r="K39" s="113">
        <v>39</v>
      </c>
      <c r="L39" s="113">
        <v>26</v>
      </c>
      <c r="M39" s="113"/>
    </row>
    <row r="40" spans="1:13" s="153" customFormat="1" ht="60.75">
      <c r="A40" s="187"/>
      <c r="B40" s="182" t="s">
        <v>58</v>
      </c>
      <c r="C40" s="183">
        <v>0.4</v>
      </c>
      <c r="D40" s="184"/>
      <c r="E40" s="184" t="s">
        <v>59</v>
      </c>
      <c r="F40" s="160"/>
      <c r="G40" s="110">
        <v>6000</v>
      </c>
      <c r="H40" s="110">
        <v>6000</v>
      </c>
      <c r="I40" s="110">
        <v>6000</v>
      </c>
      <c r="J40" s="110">
        <v>6000</v>
      </c>
      <c r="K40" s="110">
        <v>6000</v>
      </c>
      <c r="L40" s="110">
        <v>6000</v>
      </c>
      <c r="M40" s="110"/>
    </row>
    <row r="41" spans="1:13" ht="101.25">
      <c r="A41" s="187" t="s">
        <v>60</v>
      </c>
      <c r="B41" s="5" t="s">
        <v>113</v>
      </c>
      <c r="C41" s="133"/>
      <c r="D41" s="130" t="s">
        <v>11</v>
      </c>
      <c r="E41" s="129" t="s">
        <v>12</v>
      </c>
      <c r="F41" s="8" t="s">
        <v>16</v>
      </c>
      <c r="G41" s="112">
        <v>1072</v>
      </c>
      <c r="H41" s="112">
        <v>1500</v>
      </c>
      <c r="I41" s="112">
        <v>930</v>
      </c>
      <c r="J41" s="112">
        <v>1600</v>
      </c>
      <c r="K41" s="112">
        <v>1840</v>
      </c>
      <c r="L41" s="112">
        <v>1680</v>
      </c>
      <c r="M41" s="112">
        <f>SUM(G41:L41)</f>
        <v>8622</v>
      </c>
    </row>
    <row r="42" spans="1:13" ht="60.75" customHeight="1">
      <c r="A42" s="187"/>
      <c r="B42" s="22" t="s">
        <v>62</v>
      </c>
      <c r="C42" s="125">
        <v>0.9</v>
      </c>
      <c r="D42" s="24"/>
      <c r="E42" s="24" t="s">
        <v>30</v>
      </c>
      <c r="F42" s="24"/>
      <c r="G42" s="110">
        <v>100</v>
      </c>
      <c r="H42" s="110">
        <v>100</v>
      </c>
      <c r="I42" s="110">
        <v>100</v>
      </c>
      <c r="J42" s="110">
        <v>100</v>
      </c>
      <c r="K42" s="110">
        <v>100</v>
      </c>
      <c r="L42" s="110">
        <v>100</v>
      </c>
      <c r="M42" s="110">
        <v>100</v>
      </c>
    </row>
    <row r="43" spans="1:13" ht="40.5" customHeight="1">
      <c r="A43" s="187"/>
      <c r="B43" s="22" t="s">
        <v>63</v>
      </c>
      <c r="C43" s="23">
        <v>0.1</v>
      </c>
      <c r="D43" s="56"/>
      <c r="E43" s="24" t="s">
        <v>64</v>
      </c>
      <c r="F43" s="22"/>
      <c r="G43" s="110">
        <v>30</v>
      </c>
      <c r="H43" s="110">
        <v>32</v>
      </c>
      <c r="I43" s="110">
        <v>32</v>
      </c>
      <c r="J43" s="110">
        <v>34</v>
      </c>
      <c r="K43" s="110">
        <v>35</v>
      </c>
      <c r="L43" s="110">
        <v>35</v>
      </c>
      <c r="M43" s="110">
        <v>35</v>
      </c>
    </row>
    <row r="44" spans="1:13" s="18" customFormat="1" ht="81">
      <c r="A44" s="145" t="s">
        <v>65</v>
      </c>
      <c r="B44" s="142" t="s">
        <v>66</v>
      </c>
      <c r="C44" s="143"/>
      <c r="D44" s="147" t="s">
        <v>11</v>
      </c>
      <c r="E44" s="144" t="s">
        <v>12</v>
      </c>
      <c r="F44" s="138" t="s">
        <v>13</v>
      </c>
      <c r="G44" s="139">
        <f>SUM(G45,G49,G53)</f>
        <v>18881</v>
      </c>
      <c r="H44" s="139">
        <f>SUM(H45,H49,H53)</f>
        <v>19700</v>
      </c>
      <c r="I44" s="139">
        <f>SUM(I45,I49,I53)</f>
        <v>21943.7</v>
      </c>
      <c r="J44" s="139">
        <f>SUM(J45,J49,J53)</f>
        <v>22571</v>
      </c>
      <c r="K44" s="139">
        <f>SUM(K45,K49,K53)</f>
        <v>26560.5</v>
      </c>
      <c r="L44" s="139">
        <f>SUM(L45,L49,L53)</f>
        <v>27767.8</v>
      </c>
      <c r="M44" s="139">
        <f>SUM(G44:L44)</f>
        <v>137424</v>
      </c>
    </row>
    <row r="45" spans="1:13" ht="40.5">
      <c r="A45" s="187" t="s">
        <v>67</v>
      </c>
      <c r="B45" s="5" t="s">
        <v>68</v>
      </c>
      <c r="C45" s="133"/>
      <c r="D45" s="130" t="s">
        <v>11</v>
      </c>
      <c r="E45" s="130" t="s">
        <v>12</v>
      </c>
      <c r="F45" s="8" t="s">
        <v>16</v>
      </c>
      <c r="G45" s="108">
        <v>18181</v>
      </c>
      <c r="H45" s="108">
        <v>18200</v>
      </c>
      <c r="I45" s="108">
        <v>20532.4</v>
      </c>
      <c r="J45" s="108">
        <v>20700</v>
      </c>
      <c r="K45" s="108">
        <v>23860.5</v>
      </c>
      <c r="L45" s="108">
        <v>25767.8</v>
      </c>
      <c r="M45" s="108">
        <f>SUM(G45:L45)</f>
        <v>127241.7</v>
      </c>
    </row>
    <row r="46" spans="1:13" s="156" customFormat="1" ht="40.5">
      <c r="A46" s="187"/>
      <c r="B46" s="182" t="s">
        <v>69</v>
      </c>
      <c r="C46" s="183">
        <v>0.25</v>
      </c>
      <c r="D46" s="181"/>
      <c r="E46" s="184" t="s">
        <v>70</v>
      </c>
      <c r="F46" s="158"/>
      <c r="G46" s="114">
        <v>52.3</v>
      </c>
      <c r="H46" s="114">
        <v>52.4</v>
      </c>
      <c r="I46" s="114">
        <v>52.5</v>
      </c>
      <c r="J46" s="114">
        <v>52.6</v>
      </c>
      <c r="K46" s="114">
        <v>52.7</v>
      </c>
      <c r="L46" s="114">
        <v>20.5</v>
      </c>
      <c r="M46" s="114"/>
    </row>
    <row r="47" spans="1:13" s="156" customFormat="1" ht="88.5" customHeight="1">
      <c r="A47" s="187"/>
      <c r="B47" s="182" t="s">
        <v>117</v>
      </c>
      <c r="C47" s="183">
        <v>0.25</v>
      </c>
      <c r="D47" s="181"/>
      <c r="E47" s="184" t="s">
        <v>72</v>
      </c>
      <c r="F47" s="158"/>
      <c r="G47" s="109">
        <v>600</v>
      </c>
      <c r="H47" s="109">
        <v>660</v>
      </c>
      <c r="I47" s="109">
        <v>660</v>
      </c>
      <c r="J47" s="109">
        <v>665</v>
      </c>
      <c r="K47" s="109">
        <v>665</v>
      </c>
      <c r="L47" s="109">
        <v>437</v>
      </c>
      <c r="M47" s="109"/>
    </row>
    <row r="48" spans="1:13" s="153" customFormat="1" ht="48" customHeight="1">
      <c r="A48" s="185"/>
      <c r="B48" s="186" t="s">
        <v>73</v>
      </c>
      <c r="C48" s="159">
        <v>0.5</v>
      </c>
      <c r="D48" s="181"/>
      <c r="E48" s="160" t="s">
        <v>72</v>
      </c>
      <c r="F48" s="158"/>
      <c r="G48" s="109">
        <v>52800</v>
      </c>
      <c r="H48" s="109">
        <v>53000</v>
      </c>
      <c r="I48" s="109">
        <v>53200</v>
      </c>
      <c r="J48" s="109">
        <v>53400</v>
      </c>
      <c r="K48" s="109">
        <v>53600</v>
      </c>
      <c r="L48" s="109">
        <v>53800</v>
      </c>
      <c r="M48" s="109"/>
    </row>
    <row r="49" spans="1:13" ht="45" customHeight="1">
      <c r="A49" s="130" t="s">
        <v>74</v>
      </c>
      <c r="B49" s="122" t="s">
        <v>75</v>
      </c>
      <c r="C49" s="123"/>
      <c r="D49" s="130" t="s">
        <v>11</v>
      </c>
      <c r="E49" s="130" t="s">
        <v>12</v>
      </c>
      <c r="F49" s="8" t="s">
        <v>16</v>
      </c>
      <c r="G49" s="108">
        <v>700</v>
      </c>
      <c r="H49" s="108">
        <v>1500</v>
      </c>
      <c r="I49" s="108">
        <v>220</v>
      </c>
      <c r="J49" s="108">
        <v>730</v>
      </c>
      <c r="K49" s="108">
        <v>2700</v>
      </c>
      <c r="L49" s="108">
        <v>2000</v>
      </c>
      <c r="M49" s="108">
        <f>SUM(G49:L49)</f>
        <v>7850</v>
      </c>
    </row>
    <row r="50" spans="1:13" ht="60.75">
      <c r="A50" s="64"/>
      <c r="B50" s="65" t="s">
        <v>76</v>
      </c>
      <c r="C50" s="120">
        <v>0.5</v>
      </c>
      <c r="D50" s="67"/>
      <c r="E50" s="62" t="s">
        <v>30</v>
      </c>
      <c r="F50" s="68"/>
      <c r="G50" s="69">
        <v>100</v>
      </c>
      <c r="H50" s="69">
        <v>100</v>
      </c>
      <c r="I50" s="69">
        <v>100</v>
      </c>
      <c r="J50" s="69">
        <v>100</v>
      </c>
      <c r="K50" s="69">
        <v>100</v>
      </c>
      <c r="L50" s="69">
        <v>100</v>
      </c>
      <c r="M50" s="69">
        <v>100</v>
      </c>
    </row>
    <row r="51" spans="1:13" ht="60.75">
      <c r="A51" s="64"/>
      <c r="B51" s="58" t="s">
        <v>77</v>
      </c>
      <c r="C51" s="59">
        <v>0.25</v>
      </c>
      <c r="D51" s="56"/>
      <c r="E51" s="24" t="s">
        <v>30</v>
      </c>
      <c r="F51" s="22"/>
      <c r="G51" s="17">
        <v>1</v>
      </c>
      <c r="H51" s="17">
        <v>1.5</v>
      </c>
      <c r="I51" s="17">
        <v>1.5</v>
      </c>
      <c r="J51" s="17">
        <v>2</v>
      </c>
      <c r="K51" s="17">
        <v>2.5</v>
      </c>
      <c r="L51" s="17">
        <v>2.5</v>
      </c>
      <c r="M51" s="17">
        <v>2.5</v>
      </c>
    </row>
    <row r="52" spans="1:13" ht="40.5">
      <c r="A52" s="70"/>
      <c r="B52" s="63" t="s">
        <v>78</v>
      </c>
      <c r="C52" s="23">
        <v>0.25</v>
      </c>
      <c r="D52" s="56"/>
      <c r="E52" s="24" t="s">
        <v>64</v>
      </c>
      <c r="F52" s="22"/>
      <c r="G52" s="16">
        <v>2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</row>
    <row r="53" spans="1:13" ht="60.75" customHeight="1">
      <c r="A53" s="71" t="s">
        <v>79</v>
      </c>
      <c r="B53" s="5" t="s">
        <v>80</v>
      </c>
      <c r="C53" s="72"/>
      <c r="D53" s="132">
        <v>2017</v>
      </c>
      <c r="E53" s="130" t="s">
        <v>12</v>
      </c>
      <c r="F53" s="22"/>
      <c r="G53" s="109"/>
      <c r="H53" s="109"/>
      <c r="I53" s="108">
        <v>1191.3</v>
      </c>
      <c r="J53" s="108">
        <v>1141</v>
      </c>
      <c r="K53" s="115">
        <v>0</v>
      </c>
      <c r="L53" s="115">
        <v>0</v>
      </c>
      <c r="M53" s="108">
        <f>SUM(G53:L53)</f>
        <v>2332.3</v>
      </c>
    </row>
    <row r="54" spans="1:13" ht="61.5" customHeight="1">
      <c r="A54" s="195" t="s">
        <v>81</v>
      </c>
      <c r="B54" s="195" t="s">
        <v>82</v>
      </c>
      <c r="C54" s="198"/>
      <c r="D54" s="195" t="s">
        <v>11</v>
      </c>
      <c r="E54" s="195" t="s">
        <v>12</v>
      </c>
      <c r="F54" s="138" t="s">
        <v>13</v>
      </c>
      <c r="G54" s="139">
        <f>SUM(G58,G59,G63)</f>
        <v>86635.2</v>
      </c>
      <c r="H54" s="139">
        <f>SUM(H58,H59,H63)</f>
        <v>85531</v>
      </c>
      <c r="I54" s="139">
        <f>SUM(I58,I59,I63)</f>
        <v>83901.8</v>
      </c>
      <c r="J54" s="139">
        <f>SUM(J58,J59,J63)</f>
        <v>94236.7</v>
      </c>
      <c r="K54" s="139">
        <f>SUM(K58,K59,K63,K65,K64)</f>
        <v>112785.09999999999</v>
      </c>
      <c r="L54" s="139">
        <f>SUM(L58,L59,L63)</f>
        <v>116231.4</v>
      </c>
      <c r="M54" s="139">
        <f>SUM(G54:L54)</f>
        <v>579321.2</v>
      </c>
    </row>
    <row r="55" spans="1:13" ht="31.5" customHeight="1">
      <c r="A55" s="196"/>
      <c r="B55" s="196"/>
      <c r="C55" s="199"/>
      <c r="D55" s="196"/>
      <c r="E55" s="196"/>
      <c r="F55" s="138" t="s">
        <v>16</v>
      </c>
      <c r="G55" s="139">
        <f>G58+G63</f>
        <v>86635.2</v>
      </c>
      <c r="H55" s="139">
        <f>H58+H63</f>
        <v>85531</v>
      </c>
      <c r="I55" s="139">
        <f>I58+I63</f>
        <v>83901.8</v>
      </c>
      <c r="J55" s="139">
        <f>J58+J63</f>
        <v>94101.7</v>
      </c>
      <c r="K55" s="139">
        <f>K58+K63</f>
        <v>106785.09999999999</v>
      </c>
      <c r="L55" s="139">
        <f>L58+L63</f>
        <v>116231.4</v>
      </c>
      <c r="M55" s="139">
        <f>SUM(G55:L55)</f>
        <v>573186.2</v>
      </c>
    </row>
    <row r="56" spans="1:13" ht="42.75" customHeight="1">
      <c r="A56" s="196"/>
      <c r="B56" s="196"/>
      <c r="C56" s="199"/>
      <c r="D56" s="196"/>
      <c r="E56" s="196"/>
      <c r="F56" s="138" t="s">
        <v>56</v>
      </c>
      <c r="G56" s="139">
        <f>G64</f>
        <v>0</v>
      </c>
      <c r="H56" s="139">
        <f>H64</f>
        <v>0</v>
      </c>
      <c r="I56" s="139">
        <f>I64</f>
        <v>0</v>
      </c>
      <c r="J56" s="139">
        <f>J64</f>
        <v>0</v>
      </c>
      <c r="K56" s="139">
        <f>K64</f>
        <v>5760</v>
      </c>
      <c r="L56" s="139">
        <f>L64</f>
        <v>0</v>
      </c>
      <c r="M56" s="139">
        <f>SUM(G56:L56)</f>
        <v>5760</v>
      </c>
    </row>
    <row r="57" spans="1:13" ht="40.5">
      <c r="A57" s="197"/>
      <c r="B57" s="197"/>
      <c r="C57" s="200"/>
      <c r="D57" s="197"/>
      <c r="E57" s="197"/>
      <c r="F57" s="138" t="s">
        <v>85</v>
      </c>
      <c r="G57" s="139">
        <f>G59+G65</f>
        <v>0</v>
      </c>
      <c r="H57" s="139">
        <f>H59+H65</f>
        <v>0</v>
      </c>
      <c r="I57" s="139">
        <f>I59+I65</f>
        <v>0</v>
      </c>
      <c r="J57" s="139">
        <f>J59+J65</f>
        <v>135</v>
      </c>
      <c r="K57" s="139">
        <f>K59+K65</f>
        <v>240</v>
      </c>
      <c r="L57" s="139">
        <f>L59+L65</f>
        <v>0</v>
      </c>
      <c r="M57" s="139">
        <f>SUM(G57:L57)</f>
        <v>375</v>
      </c>
    </row>
    <row r="58" spans="1:13" s="18" customFormat="1" ht="39.75" customHeight="1">
      <c r="A58" s="191" t="s">
        <v>83</v>
      </c>
      <c r="B58" s="192" t="s">
        <v>84</v>
      </c>
      <c r="C58" s="190"/>
      <c r="D58" s="191" t="s">
        <v>11</v>
      </c>
      <c r="E58" s="191" t="s">
        <v>12</v>
      </c>
      <c r="F58" s="8" t="s">
        <v>16</v>
      </c>
      <c r="G58" s="108">
        <v>83740</v>
      </c>
      <c r="H58" s="108">
        <v>83740</v>
      </c>
      <c r="I58" s="108">
        <v>82901.8</v>
      </c>
      <c r="J58" s="108">
        <v>93101.7</v>
      </c>
      <c r="K58" s="108">
        <v>105209.2</v>
      </c>
      <c r="L58" s="108">
        <v>115231.4</v>
      </c>
      <c r="M58" s="108">
        <f>SUM(G58:L58)</f>
        <v>563924.1</v>
      </c>
    </row>
    <row r="59" spans="1:13" ht="40.5" customHeight="1">
      <c r="A59" s="191"/>
      <c r="B59" s="192"/>
      <c r="C59" s="190"/>
      <c r="D59" s="191"/>
      <c r="E59" s="191"/>
      <c r="F59" s="8" t="s">
        <v>85</v>
      </c>
      <c r="G59" s="9">
        <v>0</v>
      </c>
      <c r="H59" s="9">
        <v>0</v>
      </c>
      <c r="I59" s="9">
        <v>0</v>
      </c>
      <c r="J59" s="9">
        <v>135</v>
      </c>
      <c r="K59" s="9">
        <v>0</v>
      </c>
      <c r="L59" s="108">
        <v>0</v>
      </c>
      <c r="M59" s="108">
        <f>SUM(G59:L59)</f>
        <v>135</v>
      </c>
    </row>
    <row r="60" spans="1:13" s="156" customFormat="1" ht="40.5">
      <c r="A60" s="191"/>
      <c r="B60" s="182" t="s">
        <v>86</v>
      </c>
      <c r="C60" s="183">
        <v>0.5</v>
      </c>
      <c r="D60" s="181"/>
      <c r="E60" s="184" t="s">
        <v>26</v>
      </c>
      <c r="F60" s="158"/>
      <c r="G60" s="109">
        <v>2010</v>
      </c>
      <c r="H60" s="109">
        <v>2015</v>
      </c>
      <c r="I60" s="109">
        <v>2020</v>
      </c>
      <c r="J60" s="109">
        <v>2025</v>
      </c>
      <c r="K60" s="109">
        <v>2030</v>
      </c>
      <c r="L60" s="109">
        <v>2020</v>
      </c>
      <c r="M60" s="109"/>
    </row>
    <row r="61" spans="1:13" s="156" customFormat="1" ht="96" customHeight="1">
      <c r="A61" s="191"/>
      <c r="B61" s="186" t="s">
        <v>87</v>
      </c>
      <c r="C61" s="159">
        <v>0.25</v>
      </c>
      <c r="D61" s="181"/>
      <c r="E61" s="184" t="s">
        <v>18</v>
      </c>
      <c r="F61" s="158"/>
      <c r="G61" s="109">
        <v>220</v>
      </c>
      <c r="H61" s="109">
        <v>220</v>
      </c>
      <c r="I61" s="109">
        <v>230</v>
      </c>
      <c r="J61" s="109">
        <v>230</v>
      </c>
      <c r="K61" s="109">
        <v>240</v>
      </c>
      <c r="L61" s="109">
        <v>100</v>
      </c>
      <c r="M61" s="109"/>
    </row>
    <row r="62" spans="1:13" s="156" customFormat="1" ht="60.75">
      <c r="A62" s="191"/>
      <c r="B62" s="182" t="s">
        <v>88</v>
      </c>
      <c r="C62" s="183">
        <v>0.25</v>
      </c>
      <c r="D62" s="181"/>
      <c r="E62" s="184" t="s">
        <v>26</v>
      </c>
      <c r="F62" s="158"/>
      <c r="G62" s="109">
        <v>840</v>
      </c>
      <c r="H62" s="109">
        <v>850</v>
      </c>
      <c r="I62" s="109">
        <v>850</v>
      </c>
      <c r="J62" s="109">
        <v>850</v>
      </c>
      <c r="K62" s="109">
        <v>850</v>
      </c>
      <c r="L62" s="109">
        <v>850</v>
      </c>
      <c r="M62" s="109"/>
    </row>
    <row r="63" spans="1:13" ht="20.25" customHeight="1">
      <c r="A63" s="213" t="s">
        <v>89</v>
      </c>
      <c r="B63" s="188" t="s">
        <v>90</v>
      </c>
      <c r="C63" s="210"/>
      <c r="D63" s="187" t="s">
        <v>11</v>
      </c>
      <c r="E63" s="187" t="s">
        <v>12</v>
      </c>
      <c r="F63" s="8" t="s">
        <v>16</v>
      </c>
      <c r="G63" s="53">
        <v>2895.2</v>
      </c>
      <c r="H63" s="9">
        <v>1791</v>
      </c>
      <c r="I63" s="9">
        <v>1000</v>
      </c>
      <c r="J63" s="108">
        <v>1000</v>
      </c>
      <c r="K63" s="9">
        <v>1575.9</v>
      </c>
      <c r="L63" s="108">
        <v>1000</v>
      </c>
      <c r="M63" s="9">
        <f>SUM(G63:L63)</f>
        <v>9262.1</v>
      </c>
    </row>
    <row r="64" spans="1:13" ht="40.5">
      <c r="A64" s="213"/>
      <c r="B64" s="214"/>
      <c r="C64" s="211"/>
      <c r="D64" s="208"/>
      <c r="E64" s="208"/>
      <c r="F64" s="8" t="s">
        <v>56</v>
      </c>
      <c r="G64" s="53"/>
      <c r="H64" s="9"/>
      <c r="I64" s="9"/>
      <c r="J64" s="108"/>
      <c r="K64" s="9">
        <v>5760</v>
      </c>
      <c r="L64" s="108"/>
      <c r="M64" s="9">
        <f>SUM(G64:L64)</f>
        <v>5760</v>
      </c>
    </row>
    <row r="65" spans="1:13" ht="99.75" customHeight="1">
      <c r="A65" s="213"/>
      <c r="B65" s="189"/>
      <c r="C65" s="212"/>
      <c r="D65" s="209"/>
      <c r="E65" s="209"/>
      <c r="F65" s="8" t="s">
        <v>85</v>
      </c>
      <c r="G65" s="53"/>
      <c r="H65" s="9"/>
      <c r="I65" s="9"/>
      <c r="J65" s="108"/>
      <c r="K65" s="9">
        <v>240</v>
      </c>
      <c r="L65" s="108"/>
      <c r="M65" s="9">
        <f>SUM(G65:L65)</f>
        <v>240</v>
      </c>
    </row>
    <row r="66" spans="1:13" ht="82.5" customHeight="1">
      <c r="A66" s="213"/>
      <c r="B66" s="14" t="s">
        <v>91</v>
      </c>
      <c r="C66" s="125">
        <v>0.5</v>
      </c>
      <c r="D66" s="130"/>
      <c r="E66" s="60" t="s">
        <v>30</v>
      </c>
      <c r="F66" s="22"/>
      <c r="G66" s="16">
        <v>100</v>
      </c>
      <c r="H66" s="16">
        <v>100</v>
      </c>
      <c r="I66" s="16">
        <v>100</v>
      </c>
      <c r="J66" s="16">
        <v>100</v>
      </c>
      <c r="K66" s="16">
        <v>100</v>
      </c>
      <c r="L66" s="109">
        <v>100</v>
      </c>
      <c r="M66" s="16">
        <v>100</v>
      </c>
    </row>
    <row r="67" spans="1:13" ht="121.5">
      <c r="A67" s="213"/>
      <c r="B67" s="14" t="s">
        <v>92</v>
      </c>
      <c r="C67" s="125">
        <v>0.5</v>
      </c>
      <c r="D67" s="52"/>
      <c r="E67" s="24" t="s">
        <v>30</v>
      </c>
      <c r="F67" s="22"/>
      <c r="G67" s="16">
        <v>100</v>
      </c>
      <c r="H67" s="16">
        <v>100</v>
      </c>
      <c r="I67" s="16">
        <v>100</v>
      </c>
      <c r="J67" s="16">
        <v>100</v>
      </c>
      <c r="K67" s="16">
        <v>100</v>
      </c>
      <c r="L67" s="109">
        <v>100</v>
      </c>
      <c r="M67" s="16">
        <v>100</v>
      </c>
    </row>
    <row r="68" spans="1:13" s="78" customFormat="1" ht="78.75" customHeight="1">
      <c r="A68" s="141" t="s">
        <v>93</v>
      </c>
      <c r="B68" s="142" t="s">
        <v>94</v>
      </c>
      <c r="C68" s="143"/>
      <c r="D68" s="147" t="s">
        <v>11</v>
      </c>
      <c r="E68" s="144" t="s">
        <v>12</v>
      </c>
      <c r="F68" s="138" t="s">
        <v>13</v>
      </c>
      <c r="G68" s="139">
        <f>SUM(G69,G71,G72)</f>
        <v>18260.6</v>
      </c>
      <c r="H68" s="139">
        <f>SUM(H69,H71,H74)</f>
        <v>17466</v>
      </c>
      <c r="I68" s="139">
        <f>SUM(I69,I71,I72)</f>
        <v>19220.8</v>
      </c>
      <c r="J68" s="139">
        <f>SUM(J69,J71,J72)</f>
        <v>39996.700000000004</v>
      </c>
      <c r="K68" s="139">
        <f>SUM(K69,K71,K72)+K74</f>
        <v>41669</v>
      </c>
      <c r="L68" s="139">
        <f>SUM(L69,L71,L72)+L74</f>
        <v>41886</v>
      </c>
      <c r="M68" s="139">
        <f>SUM(G68:L68)</f>
        <v>178499.1</v>
      </c>
    </row>
    <row r="69" spans="1:13" ht="63.75" customHeight="1">
      <c r="A69" s="130" t="s">
        <v>95</v>
      </c>
      <c r="B69" s="122" t="s">
        <v>96</v>
      </c>
      <c r="C69" s="123"/>
      <c r="D69" s="130" t="s">
        <v>11</v>
      </c>
      <c r="E69" s="130" t="s">
        <v>12</v>
      </c>
      <c r="F69" s="52" t="s">
        <v>16</v>
      </c>
      <c r="G69" s="9">
        <v>3646.5</v>
      </c>
      <c r="H69" s="9">
        <v>3859.2</v>
      </c>
      <c r="I69" s="9">
        <v>4132</v>
      </c>
      <c r="J69" s="108">
        <v>5365.8</v>
      </c>
      <c r="K69" s="9">
        <v>5689.3</v>
      </c>
      <c r="L69" s="108">
        <v>5753</v>
      </c>
      <c r="M69" s="108">
        <f>SUM(G69:L69)</f>
        <v>28445.8</v>
      </c>
    </row>
    <row r="70" spans="1:13" ht="86.25" customHeight="1">
      <c r="A70" s="70"/>
      <c r="B70" s="74" t="s">
        <v>97</v>
      </c>
      <c r="C70" s="120">
        <v>1</v>
      </c>
      <c r="D70" s="75"/>
      <c r="E70" s="120" t="s">
        <v>98</v>
      </c>
      <c r="F70" s="75"/>
      <c r="G70" s="76">
        <v>12</v>
      </c>
      <c r="H70" s="76">
        <v>12</v>
      </c>
      <c r="I70" s="77">
        <v>12</v>
      </c>
      <c r="J70" s="116">
        <v>12</v>
      </c>
      <c r="K70" s="76">
        <v>12</v>
      </c>
      <c r="L70" s="116">
        <v>12</v>
      </c>
      <c r="M70" s="76">
        <v>12</v>
      </c>
    </row>
    <row r="71" spans="1:13" s="78" customFormat="1" ht="40.5" customHeight="1">
      <c r="A71" s="201" t="s">
        <v>99</v>
      </c>
      <c r="B71" s="192" t="s">
        <v>100</v>
      </c>
      <c r="C71" s="190"/>
      <c r="D71" s="191" t="s">
        <v>11</v>
      </c>
      <c r="E71" s="190" t="s">
        <v>12</v>
      </c>
      <c r="F71" s="52" t="s">
        <v>16</v>
      </c>
      <c r="G71" s="9">
        <v>14614.1</v>
      </c>
      <c r="H71" s="9">
        <v>13606.8</v>
      </c>
      <c r="I71" s="9">
        <v>15088.8</v>
      </c>
      <c r="J71" s="108">
        <v>33540.9</v>
      </c>
      <c r="K71" s="9">
        <v>35847.7</v>
      </c>
      <c r="L71" s="108">
        <v>36133</v>
      </c>
      <c r="M71" s="9">
        <f>SUM(G71:L71)</f>
        <v>148831.3</v>
      </c>
    </row>
    <row r="72" spans="1:13" s="81" customFormat="1" ht="84.75" customHeight="1">
      <c r="A72" s="201"/>
      <c r="B72" s="192"/>
      <c r="C72" s="190"/>
      <c r="D72" s="191"/>
      <c r="E72" s="190"/>
      <c r="F72" s="79" t="s">
        <v>85</v>
      </c>
      <c r="G72" s="80">
        <v>0</v>
      </c>
      <c r="H72" s="80">
        <v>0</v>
      </c>
      <c r="I72" s="80">
        <v>0</v>
      </c>
      <c r="J72" s="80">
        <v>1090</v>
      </c>
      <c r="K72" s="80">
        <v>0</v>
      </c>
      <c r="L72" s="80">
        <v>0</v>
      </c>
      <c r="M72" s="9">
        <f>SUM(G72:L72)</f>
        <v>1090</v>
      </c>
    </row>
    <row r="73" spans="1:13" s="82" customFormat="1" ht="102.75" customHeight="1">
      <c r="A73" s="131"/>
      <c r="B73" s="124" t="s">
        <v>101</v>
      </c>
      <c r="C73" s="125">
        <v>1</v>
      </c>
      <c r="D73" s="125"/>
      <c r="E73" s="126" t="s">
        <v>30</v>
      </c>
      <c r="F73" s="126"/>
      <c r="G73" s="128">
        <v>100</v>
      </c>
      <c r="H73" s="128">
        <v>100</v>
      </c>
      <c r="I73" s="127">
        <v>100</v>
      </c>
      <c r="J73" s="128">
        <v>100</v>
      </c>
      <c r="K73" s="128">
        <v>100</v>
      </c>
      <c r="L73" s="128">
        <v>100</v>
      </c>
      <c r="M73" s="128">
        <v>100</v>
      </c>
    </row>
    <row r="74" spans="1:13" ht="37.5" customHeight="1">
      <c r="A74" s="131" t="s">
        <v>105</v>
      </c>
      <c r="B74" s="122" t="s">
        <v>106</v>
      </c>
      <c r="C74" s="125"/>
      <c r="D74" s="125" t="s">
        <v>11</v>
      </c>
      <c r="E74" s="130" t="s">
        <v>12</v>
      </c>
      <c r="F74" s="52" t="s">
        <v>16</v>
      </c>
      <c r="G74" s="128">
        <v>0</v>
      </c>
      <c r="H74" s="128">
        <v>0</v>
      </c>
      <c r="I74" s="127">
        <v>0</v>
      </c>
      <c r="J74" s="128">
        <v>0</v>
      </c>
      <c r="K74" s="117">
        <v>132</v>
      </c>
      <c r="L74" s="117">
        <v>0</v>
      </c>
      <c r="M74" s="117">
        <f>SUM(G74:L74)</f>
        <v>132</v>
      </c>
    </row>
    <row r="75" spans="1:13" ht="37.5" customHeight="1">
      <c r="A75" s="131"/>
      <c r="B75" s="124" t="s">
        <v>107</v>
      </c>
      <c r="C75" s="125">
        <v>1</v>
      </c>
      <c r="D75" s="125"/>
      <c r="E75" s="126" t="s">
        <v>26</v>
      </c>
      <c r="F75" s="126"/>
      <c r="G75" s="128">
        <v>0</v>
      </c>
      <c r="H75" s="128">
        <v>0</v>
      </c>
      <c r="I75" s="128">
        <v>0</v>
      </c>
      <c r="J75" s="128">
        <v>0</v>
      </c>
      <c r="K75" s="128">
        <v>1</v>
      </c>
      <c r="L75" s="128">
        <v>2</v>
      </c>
      <c r="M75" s="128">
        <v>2</v>
      </c>
    </row>
    <row r="76" spans="1:13" s="87" customFormat="1" ht="42.75" customHeight="1">
      <c r="A76" s="201"/>
      <c r="B76" s="192"/>
      <c r="C76" s="190"/>
      <c r="D76" s="190"/>
      <c r="E76" s="190" t="s">
        <v>102</v>
      </c>
      <c r="F76" s="8" t="s">
        <v>16</v>
      </c>
      <c r="G76" s="53">
        <v>262430.2</v>
      </c>
      <c r="H76" s="53">
        <f>SUM(H8,H37,H41,H44,H54,H68)</f>
        <v>257756.2</v>
      </c>
      <c r="I76" s="53">
        <f>SUM(I6,I37,I41,I44,I54,I68)</f>
        <v>274640.7</v>
      </c>
      <c r="J76" s="118">
        <f>SUM(J6,J34,J44,J58,J63,J69,J71)</f>
        <v>311134.9</v>
      </c>
      <c r="K76" s="53">
        <f>K6+K34+K44+K58+K63+K68</f>
        <v>345784.10000000003</v>
      </c>
      <c r="L76" s="53">
        <f>L9+L37+L45+L58+L63+L71+L49++L41+L32+L25+L21+L18+L11+L69+L33+L29</f>
        <v>353371.8</v>
      </c>
      <c r="M76" s="53">
        <f>SUM(G76:L76)</f>
        <v>1805117.9000000001</v>
      </c>
    </row>
    <row r="77" spans="1:13" ht="40.5">
      <c r="A77" s="201"/>
      <c r="B77" s="192"/>
      <c r="C77" s="190"/>
      <c r="D77" s="190"/>
      <c r="E77" s="190"/>
      <c r="F77" s="8" t="s">
        <v>85</v>
      </c>
      <c r="G77" s="53">
        <v>0</v>
      </c>
      <c r="H77" s="53">
        <v>0</v>
      </c>
      <c r="I77" s="53">
        <v>0</v>
      </c>
      <c r="J77" s="53">
        <v>1225</v>
      </c>
      <c r="K77" s="53">
        <f>K65+K72</f>
        <v>240</v>
      </c>
      <c r="L77" s="53">
        <f>L31+L17</f>
        <v>7136.3</v>
      </c>
      <c r="M77" s="53">
        <f>SUM(G77:L77)</f>
        <v>8601.3</v>
      </c>
    </row>
    <row r="78" spans="1:13" ht="40.5">
      <c r="A78" s="201"/>
      <c r="B78" s="192"/>
      <c r="C78" s="190"/>
      <c r="D78" s="190"/>
      <c r="E78" s="190"/>
      <c r="F78" s="8" t="s">
        <v>56</v>
      </c>
      <c r="G78" s="53">
        <v>7.9</v>
      </c>
      <c r="H78" s="53">
        <v>7.9</v>
      </c>
      <c r="I78" s="53">
        <v>6.6</v>
      </c>
      <c r="J78" s="53">
        <v>0</v>
      </c>
      <c r="K78" s="53">
        <f>K64</f>
        <v>5760</v>
      </c>
      <c r="L78" s="53">
        <f>L64</f>
        <v>0</v>
      </c>
      <c r="M78" s="53">
        <f>SUM(G78:L78)</f>
        <v>5782.4</v>
      </c>
    </row>
    <row r="79" spans="1:13" ht="20.25">
      <c r="A79" s="83"/>
      <c r="B79" s="83" t="s">
        <v>103</v>
      </c>
      <c r="C79" s="84"/>
      <c r="D79" s="85"/>
      <c r="E79" s="85" t="s">
        <v>102</v>
      </c>
      <c r="F79" s="83"/>
      <c r="G79" s="86">
        <f>G68+G54+G44+G34+G6</f>
        <v>262438.1</v>
      </c>
      <c r="H79" s="86">
        <f>SUM(H6,H34,H44,H54,H68)</f>
        <v>257764.1</v>
      </c>
      <c r="I79" s="86">
        <f>I68+I54+I44+I34+I6</f>
        <v>274647.3</v>
      </c>
      <c r="J79" s="86">
        <f>J68+J54+J44+J34+J6</f>
        <v>312359.89999999997</v>
      </c>
      <c r="K79" s="86">
        <f>K68+K54+K44+K34+K6</f>
        <v>351784.1</v>
      </c>
      <c r="L79" s="86">
        <f>L68+L54+L44+L34+L6</f>
        <v>360508.1</v>
      </c>
      <c r="M79" s="137">
        <f>SUM(G79:L79)</f>
        <v>1819501.6</v>
      </c>
    </row>
    <row r="80" spans="2:13" ht="20.25" customHeight="1">
      <c r="B80" s="2"/>
      <c r="C80" s="2"/>
      <c r="D80" s="2"/>
      <c r="E80" s="2"/>
      <c r="F80" s="2"/>
      <c r="G80" s="2"/>
      <c r="H80" s="2"/>
      <c r="I80" s="2"/>
      <c r="J80" s="193" t="s">
        <v>114</v>
      </c>
      <c r="K80" s="193"/>
      <c r="L80" s="193"/>
      <c r="M80" s="193"/>
    </row>
    <row r="81" spans="2:13" ht="27.75" customHeight="1">
      <c r="B81" s="104"/>
      <c r="C81" s="105"/>
      <c r="D81" s="106"/>
      <c r="E81" s="105"/>
      <c r="F81" s="106"/>
      <c r="G81" s="105"/>
      <c r="H81" s="106"/>
      <c r="I81" s="105"/>
      <c r="J81" s="106"/>
      <c r="K81" s="105"/>
      <c r="L81" s="106"/>
      <c r="M81" s="107"/>
    </row>
    <row r="82" spans="2:13" ht="27.75" customHeight="1">
      <c r="B82" s="104"/>
      <c r="C82" s="105"/>
      <c r="D82" s="106"/>
      <c r="E82" s="105"/>
      <c r="F82" s="106"/>
      <c r="G82" s="105"/>
      <c r="H82" s="106"/>
      <c r="I82" s="105"/>
      <c r="J82" s="106"/>
      <c r="K82" s="105"/>
      <c r="L82" s="106"/>
      <c r="M82" s="107"/>
    </row>
    <row r="83" spans="2:13" ht="27.75" customHeight="1">
      <c r="B83" s="104"/>
      <c r="C83" s="105"/>
      <c r="D83" s="106"/>
      <c r="E83" s="105"/>
      <c r="F83" s="106"/>
      <c r="G83" s="105"/>
      <c r="H83" s="106"/>
      <c r="I83" s="105"/>
      <c r="J83" s="106"/>
      <c r="K83" s="105"/>
      <c r="L83" s="106"/>
      <c r="M83" s="107"/>
    </row>
    <row r="84" spans="2:13" ht="27.75" customHeight="1">
      <c r="B84" s="104"/>
      <c r="C84" s="105"/>
      <c r="D84" s="106"/>
      <c r="E84" s="105"/>
      <c r="F84" s="106"/>
      <c r="G84" s="105"/>
      <c r="H84" s="106"/>
      <c r="I84" s="105"/>
      <c r="J84" s="106"/>
      <c r="K84" s="105"/>
      <c r="L84" s="106"/>
      <c r="M84" s="107"/>
    </row>
    <row r="85" spans="2:13" ht="27.75" customHeight="1">
      <c r="B85" s="104"/>
      <c r="C85" s="105"/>
      <c r="D85" s="106"/>
      <c r="E85" s="105"/>
      <c r="F85" s="106"/>
      <c r="G85" s="105"/>
      <c r="H85" s="106"/>
      <c r="I85" s="105"/>
      <c r="J85" s="106"/>
      <c r="K85" s="105"/>
      <c r="L85" s="106"/>
      <c r="M85" s="107"/>
    </row>
    <row r="86" spans="3:13" ht="20.25"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3:7" ht="20.25">
      <c r="C87" s="102"/>
      <c r="D87" s="103"/>
      <c r="E87" s="103"/>
      <c r="F87" s="103"/>
      <c r="G87" s="103"/>
    </row>
  </sheetData>
  <sheetProtection/>
  <mergeCells count="74">
    <mergeCell ref="L13:L14"/>
    <mergeCell ref="M13:M14"/>
    <mergeCell ref="F13:F14"/>
    <mergeCell ref="B13:B14"/>
    <mergeCell ref="C13:C14"/>
    <mergeCell ref="D13:D14"/>
    <mergeCell ref="E13:E14"/>
    <mergeCell ref="G13:G14"/>
    <mergeCell ref="H13:H14"/>
    <mergeCell ref="I13:I14"/>
    <mergeCell ref="J13:J14"/>
    <mergeCell ref="K13:K14"/>
    <mergeCell ref="A63:A67"/>
    <mergeCell ref="B63:B65"/>
    <mergeCell ref="C63:C65"/>
    <mergeCell ref="D63:D65"/>
    <mergeCell ref="D16:D18"/>
    <mergeCell ref="A30:A32"/>
    <mergeCell ref="B30:B32"/>
    <mergeCell ref="A71:A72"/>
    <mergeCell ref="B71:B72"/>
    <mergeCell ref="C71:C72"/>
    <mergeCell ref="D71:D72"/>
    <mergeCell ref="E71:E72"/>
    <mergeCell ref="D34:D36"/>
    <mergeCell ref="E34:E36"/>
    <mergeCell ref="B16:B18"/>
    <mergeCell ref="C16:C18"/>
    <mergeCell ref="E63:E65"/>
    <mergeCell ref="E16:E18"/>
    <mergeCell ref="J80:M80"/>
    <mergeCell ref="A76:A78"/>
    <mergeCell ref="B76:B78"/>
    <mergeCell ref="C76:C78"/>
    <mergeCell ref="D76:D78"/>
    <mergeCell ref="E76:E78"/>
    <mergeCell ref="E6:E8"/>
    <mergeCell ref="A34:A36"/>
    <mergeCell ref="B54:B57"/>
    <mergeCell ref="C54:C57"/>
    <mergeCell ref="D54:D57"/>
    <mergeCell ref="E54:E57"/>
    <mergeCell ref="A54:A57"/>
    <mergeCell ref="D37:D38"/>
    <mergeCell ref="E37:E38"/>
    <mergeCell ref="A41:A43"/>
    <mergeCell ref="A45:A47"/>
    <mergeCell ref="C30:C32"/>
    <mergeCell ref="D30:D32"/>
    <mergeCell ref="E30:E32"/>
    <mergeCell ref="B34:B36"/>
    <mergeCell ref="C34:C36"/>
    <mergeCell ref="D58:D59"/>
    <mergeCell ref="E58:E59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B6:B8"/>
    <mergeCell ref="A6:A8"/>
    <mergeCell ref="C6:C8"/>
    <mergeCell ref="D6:D8"/>
    <mergeCell ref="A37:A40"/>
    <mergeCell ref="B37:B38"/>
    <mergeCell ref="C37:C38"/>
    <mergeCell ref="A58:A62"/>
    <mergeCell ref="B58:B59"/>
    <mergeCell ref="C58:C59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2" r:id="rId1"/>
  <headerFooter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A1" sqref="A1:IV65536"/>
    </sheetView>
  </sheetViews>
  <sheetFormatPr defaultColWidth="22.625" defaultRowHeight="12.75"/>
  <cols>
    <col min="1" max="2" width="22.625" style="0" customWidth="1"/>
    <col min="3" max="3" width="22.625" style="1" customWidth="1"/>
  </cols>
  <sheetData>
    <row r="1" ht="12.75">
      <c r="C1"/>
    </row>
    <row r="2" spans="2:13" ht="20.25">
      <c r="B2" s="2"/>
      <c r="C2" s="2"/>
      <c r="D2" s="2"/>
      <c r="E2" s="2"/>
      <c r="F2" s="2"/>
      <c r="G2" s="2"/>
      <c r="H2" s="2"/>
      <c r="I2" s="2"/>
      <c r="J2" s="193" t="s">
        <v>104</v>
      </c>
      <c r="K2" s="193"/>
      <c r="L2" s="193"/>
      <c r="M2" s="193"/>
    </row>
    <row r="3" spans="1:13" ht="20.25" customHeight="1">
      <c r="A3" s="3"/>
      <c r="B3" s="194" t="s">
        <v>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20.25" customHeight="1">
      <c r="A4" s="191" t="s">
        <v>1</v>
      </c>
      <c r="B4" s="191" t="s">
        <v>2</v>
      </c>
      <c r="C4" s="190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/>
      <c r="I4" s="191"/>
      <c r="J4" s="191"/>
      <c r="K4" s="191"/>
      <c r="L4" s="191"/>
      <c r="M4" s="191" t="s">
        <v>8</v>
      </c>
    </row>
    <row r="5" spans="1:13" ht="141.75" customHeight="1">
      <c r="A5" s="191"/>
      <c r="B5" s="191"/>
      <c r="C5" s="190"/>
      <c r="D5" s="191"/>
      <c r="E5" s="191"/>
      <c r="F5" s="191"/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191"/>
    </row>
    <row r="6" spans="1:13" ht="409.5" customHeight="1">
      <c r="A6" s="4" t="s">
        <v>9</v>
      </c>
      <c r="B6" s="5" t="s">
        <v>10</v>
      </c>
      <c r="C6" s="6"/>
      <c r="D6" s="7" t="s">
        <v>11</v>
      </c>
      <c r="E6" s="95" t="s">
        <v>12</v>
      </c>
      <c r="F6" s="8" t="s">
        <v>13</v>
      </c>
      <c r="G6" s="98">
        <f aca="true" t="shared" si="0" ref="G6:L6">SUM(G7,G9,G14,G17,G21,G25,G26,G27)</f>
        <v>97052.4</v>
      </c>
      <c r="H6" s="98">
        <f t="shared" si="0"/>
        <v>93809.2</v>
      </c>
      <c r="I6" s="98">
        <f t="shared" si="0"/>
        <v>100575</v>
      </c>
      <c r="J6" s="98">
        <f>SUM(J7,J9,J14,J17,J21,J25,J26,J27)</f>
        <v>108890.8</v>
      </c>
      <c r="K6" s="98">
        <f t="shared" si="0"/>
        <v>109742</v>
      </c>
      <c r="L6" s="98">
        <f t="shared" si="0"/>
        <v>109742</v>
      </c>
      <c r="M6" s="9">
        <f>SUM(G6:L6)</f>
        <v>619811.3999999999</v>
      </c>
    </row>
    <row r="7" spans="1:13" ht="283.5" customHeight="1">
      <c r="A7" s="10" t="s">
        <v>14</v>
      </c>
      <c r="B7" s="11" t="s">
        <v>15</v>
      </c>
      <c r="C7" s="12"/>
      <c r="D7" s="95" t="s">
        <v>11</v>
      </c>
      <c r="E7" s="95" t="s">
        <v>12</v>
      </c>
      <c r="F7" s="8" t="s">
        <v>16</v>
      </c>
      <c r="G7" s="9">
        <v>8032.4</v>
      </c>
      <c r="H7" s="9">
        <v>6370</v>
      </c>
      <c r="I7" s="9">
        <v>5700</v>
      </c>
      <c r="J7" s="99">
        <v>5960</v>
      </c>
      <c r="K7" s="9">
        <v>5830</v>
      </c>
      <c r="L7" s="9">
        <v>5830</v>
      </c>
      <c r="M7" s="9">
        <f>SUM(G7:L7)</f>
        <v>37722.4</v>
      </c>
    </row>
    <row r="8" spans="1:13" s="18" customFormat="1" ht="303.75" customHeight="1">
      <c r="A8" s="13"/>
      <c r="B8" s="14" t="s">
        <v>17</v>
      </c>
      <c r="C8" s="94">
        <v>1</v>
      </c>
      <c r="D8" s="14"/>
      <c r="E8" s="93" t="s">
        <v>18</v>
      </c>
      <c r="F8" s="14"/>
      <c r="G8" s="15">
        <v>50</v>
      </c>
      <c r="H8" s="15">
        <v>54</v>
      </c>
      <c r="I8" s="16">
        <v>54</v>
      </c>
      <c r="J8" s="15">
        <v>54</v>
      </c>
      <c r="K8" s="15">
        <v>54</v>
      </c>
      <c r="L8" s="15">
        <v>58</v>
      </c>
      <c r="M8" s="17"/>
    </row>
    <row r="9" spans="1:13" ht="344.25" customHeight="1">
      <c r="A9" s="19" t="s">
        <v>19</v>
      </c>
      <c r="B9" s="91" t="s">
        <v>20</v>
      </c>
      <c r="C9" s="92"/>
      <c r="D9" s="95" t="s">
        <v>11</v>
      </c>
      <c r="E9" s="95" t="s">
        <v>12</v>
      </c>
      <c r="F9" s="8" t="s">
        <v>16</v>
      </c>
      <c r="G9" s="9">
        <v>72954</v>
      </c>
      <c r="H9" s="9">
        <v>73917.4</v>
      </c>
      <c r="I9" s="9">
        <v>87468.7</v>
      </c>
      <c r="J9" s="99">
        <v>87195</v>
      </c>
      <c r="K9" s="9">
        <v>90162</v>
      </c>
      <c r="L9" s="9">
        <v>90162</v>
      </c>
      <c r="M9" s="9">
        <f>SUM(G9:L9)</f>
        <v>501859.1</v>
      </c>
    </row>
    <row r="10" spans="1:13" s="21" customFormat="1" ht="344.25" customHeight="1">
      <c r="A10" s="20"/>
      <c r="B10" s="14" t="s">
        <v>21</v>
      </c>
      <c r="C10" s="94">
        <v>0.25</v>
      </c>
      <c r="D10" s="14"/>
      <c r="E10" s="93" t="s">
        <v>18</v>
      </c>
      <c r="F10" s="14"/>
      <c r="G10" s="15">
        <v>720</v>
      </c>
      <c r="H10" s="15">
        <v>720</v>
      </c>
      <c r="I10" s="16">
        <v>720</v>
      </c>
      <c r="J10" s="15">
        <v>720</v>
      </c>
      <c r="K10" s="15">
        <v>720</v>
      </c>
      <c r="L10" s="15">
        <v>720</v>
      </c>
      <c r="M10" s="90">
        <v>720</v>
      </c>
    </row>
    <row r="11" spans="1:13" ht="324" customHeight="1">
      <c r="A11" s="20"/>
      <c r="B11" s="14" t="s">
        <v>22</v>
      </c>
      <c r="C11" s="94">
        <v>0.25</v>
      </c>
      <c r="D11" s="14"/>
      <c r="E11" s="93" t="s">
        <v>23</v>
      </c>
      <c r="F11" s="14"/>
      <c r="G11" s="15">
        <v>140</v>
      </c>
      <c r="H11" s="15">
        <v>140</v>
      </c>
      <c r="I11" s="16">
        <v>140</v>
      </c>
      <c r="J11" s="16">
        <v>140</v>
      </c>
      <c r="K11" s="15">
        <v>140</v>
      </c>
      <c r="L11" s="15">
        <v>140</v>
      </c>
      <c r="M11" s="15">
        <v>140</v>
      </c>
    </row>
    <row r="12" spans="1:13" s="18" customFormat="1" ht="283.5" customHeight="1">
      <c r="A12" s="13"/>
      <c r="B12" s="22" t="s">
        <v>24</v>
      </c>
      <c r="C12" s="23">
        <v>0.25</v>
      </c>
      <c r="D12" s="22"/>
      <c r="E12" s="24" t="s">
        <v>18</v>
      </c>
      <c r="F12" s="22"/>
      <c r="G12" s="25">
        <v>87</v>
      </c>
      <c r="H12" s="25">
        <v>87</v>
      </c>
      <c r="I12" s="25">
        <v>87</v>
      </c>
      <c r="J12" s="25">
        <v>87</v>
      </c>
      <c r="K12" s="25">
        <v>87</v>
      </c>
      <c r="L12" s="25">
        <v>87</v>
      </c>
      <c r="M12" s="25">
        <v>87</v>
      </c>
    </row>
    <row r="13" spans="1:13" s="21" customFormat="1" ht="344.25" customHeight="1">
      <c r="A13" s="20"/>
      <c r="B13" s="14" t="s">
        <v>25</v>
      </c>
      <c r="C13" s="94">
        <v>0.25</v>
      </c>
      <c r="D13" s="14"/>
      <c r="E13" s="93" t="s">
        <v>26</v>
      </c>
      <c r="F13" s="14"/>
      <c r="G13" s="26">
        <v>2840</v>
      </c>
      <c r="H13" s="26">
        <v>2840</v>
      </c>
      <c r="I13" s="25">
        <v>2840</v>
      </c>
      <c r="J13" s="26">
        <v>2840</v>
      </c>
      <c r="K13" s="26">
        <v>2840</v>
      </c>
      <c r="L13" s="26">
        <v>2850</v>
      </c>
      <c r="M13" s="26">
        <v>2850</v>
      </c>
    </row>
    <row r="14" spans="1:13" ht="409.5" customHeight="1">
      <c r="A14" s="19" t="s">
        <v>27</v>
      </c>
      <c r="B14" s="5" t="s">
        <v>28</v>
      </c>
      <c r="C14" s="6"/>
      <c r="D14" s="95" t="s">
        <v>11</v>
      </c>
      <c r="E14" s="95" t="s">
        <v>12</v>
      </c>
      <c r="F14" s="8" t="s">
        <v>16</v>
      </c>
      <c r="G14" s="9">
        <v>7366</v>
      </c>
      <c r="H14" s="9">
        <v>5976.6</v>
      </c>
      <c r="I14" s="9">
        <v>2326.3</v>
      </c>
      <c r="J14" s="99">
        <v>6605.8</v>
      </c>
      <c r="K14" s="9">
        <v>5200</v>
      </c>
      <c r="L14" s="9">
        <v>5200</v>
      </c>
      <c r="M14" s="9">
        <f>SUM(G14:L14)</f>
        <v>32674.7</v>
      </c>
    </row>
    <row r="15" spans="1:13" s="18" customFormat="1" ht="409.5" customHeight="1">
      <c r="A15" s="13"/>
      <c r="B15" s="22" t="s">
        <v>29</v>
      </c>
      <c r="C15" s="94">
        <v>0.5</v>
      </c>
      <c r="D15" s="22"/>
      <c r="E15" s="24" t="s">
        <v>30</v>
      </c>
      <c r="F15" s="22"/>
      <c r="G15" s="25">
        <v>100</v>
      </c>
      <c r="H15" s="25">
        <v>100</v>
      </c>
      <c r="I15" s="25">
        <v>100</v>
      </c>
      <c r="J15" s="25">
        <v>100</v>
      </c>
      <c r="K15" s="25">
        <v>100</v>
      </c>
      <c r="L15" s="25">
        <v>100</v>
      </c>
      <c r="M15" s="25">
        <v>100</v>
      </c>
    </row>
    <row r="16" spans="1:13" s="18" customFormat="1" ht="409.5" customHeight="1">
      <c r="A16" s="13"/>
      <c r="B16" s="22" t="s">
        <v>31</v>
      </c>
      <c r="C16" s="94">
        <v>0.5</v>
      </c>
      <c r="D16" s="22"/>
      <c r="E16" s="24" t="s">
        <v>30</v>
      </c>
      <c r="F16" s="22"/>
      <c r="G16" s="25">
        <v>100</v>
      </c>
      <c r="H16" s="25">
        <v>100</v>
      </c>
      <c r="I16" s="25">
        <v>100</v>
      </c>
      <c r="J16" s="25">
        <v>100</v>
      </c>
      <c r="K16" s="25">
        <v>100</v>
      </c>
      <c r="L16" s="25">
        <v>100</v>
      </c>
      <c r="M16" s="25">
        <v>100</v>
      </c>
    </row>
    <row r="17" spans="1:13" ht="303.75" customHeight="1">
      <c r="A17" s="27" t="s">
        <v>32</v>
      </c>
      <c r="B17" s="11" t="s">
        <v>33</v>
      </c>
      <c r="C17" s="28"/>
      <c r="D17" s="95" t="s">
        <v>11</v>
      </c>
      <c r="E17" s="95" t="s">
        <v>12</v>
      </c>
      <c r="F17" s="8" t="s">
        <v>16</v>
      </c>
      <c r="G17" s="9">
        <v>3400</v>
      </c>
      <c r="H17" s="9">
        <v>1400</v>
      </c>
      <c r="I17" s="9">
        <v>400</v>
      </c>
      <c r="J17" s="99">
        <v>1500</v>
      </c>
      <c r="K17" s="9">
        <v>1500</v>
      </c>
      <c r="L17" s="9">
        <v>1500</v>
      </c>
      <c r="M17" s="9">
        <f>SUM(G17:L17)</f>
        <v>9700</v>
      </c>
    </row>
    <row r="18" spans="1:13" s="18" customFormat="1" ht="243" customHeight="1">
      <c r="A18" s="13"/>
      <c r="B18" s="22" t="s">
        <v>34</v>
      </c>
      <c r="C18" s="23">
        <v>0.5</v>
      </c>
      <c r="D18" s="22"/>
      <c r="E18" s="24" t="s">
        <v>35</v>
      </c>
      <c r="F18" s="22"/>
      <c r="G18" s="16">
        <v>3570</v>
      </c>
      <c r="H18" s="16">
        <v>3570</v>
      </c>
      <c r="I18" s="16">
        <v>4500</v>
      </c>
      <c r="J18" s="16">
        <v>4500</v>
      </c>
      <c r="K18" s="16">
        <v>4500</v>
      </c>
      <c r="L18" s="16">
        <v>4500</v>
      </c>
      <c r="M18" s="16">
        <v>4500</v>
      </c>
    </row>
    <row r="19" spans="1:13" ht="222.75" customHeight="1">
      <c r="A19" s="29"/>
      <c r="B19" s="22" t="s">
        <v>36</v>
      </c>
      <c r="C19" s="23">
        <v>0.25</v>
      </c>
      <c r="D19" s="22"/>
      <c r="E19" s="24" t="s">
        <v>37</v>
      </c>
      <c r="F19" s="22"/>
      <c r="G19" s="16">
        <v>84</v>
      </c>
      <c r="H19" s="16">
        <v>84</v>
      </c>
      <c r="I19" s="16">
        <v>85</v>
      </c>
      <c r="J19" s="16">
        <v>86</v>
      </c>
      <c r="K19" s="16">
        <v>87</v>
      </c>
      <c r="L19" s="16">
        <v>88</v>
      </c>
      <c r="M19" s="16">
        <v>88</v>
      </c>
    </row>
    <row r="20" spans="1:13" ht="324">
      <c r="A20" s="13"/>
      <c r="B20" s="22" t="s">
        <v>38</v>
      </c>
      <c r="C20" s="30">
        <v>0.25</v>
      </c>
      <c r="D20" s="22"/>
      <c r="E20" s="24" t="s">
        <v>18</v>
      </c>
      <c r="F20" s="22"/>
      <c r="G20" s="16">
        <v>0</v>
      </c>
      <c r="H20" s="16">
        <v>0</v>
      </c>
      <c r="I20" s="16">
        <v>87</v>
      </c>
      <c r="J20" s="16">
        <v>87</v>
      </c>
      <c r="K20" s="16">
        <v>87</v>
      </c>
      <c r="L20" s="16">
        <v>87</v>
      </c>
      <c r="M20" s="16">
        <v>87</v>
      </c>
    </row>
    <row r="21" spans="1:13" s="36" customFormat="1" ht="409.5" customHeight="1">
      <c r="A21" s="27" t="s">
        <v>39</v>
      </c>
      <c r="B21" s="11" t="s">
        <v>40</v>
      </c>
      <c r="C21" s="31"/>
      <c r="D21" s="95" t="s">
        <v>11</v>
      </c>
      <c r="E21" s="32" t="s">
        <v>12</v>
      </c>
      <c r="F21" s="33" t="s">
        <v>16</v>
      </c>
      <c r="G21" s="34">
        <v>5000</v>
      </c>
      <c r="H21" s="35">
        <v>5395.2</v>
      </c>
      <c r="I21" s="9">
        <v>3550</v>
      </c>
      <c r="J21" s="101">
        <v>6500</v>
      </c>
      <c r="K21" s="35">
        <v>6000</v>
      </c>
      <c r="L21" s="35">
        <v>6000</v>
      </c>
      <c r="M21" s="35">
        <f>SUM(G21:L21)</f>
        <v>32445.2</v>
      </c>
    </row>
    <row r="22" spans="1:13" ht="409.5" customHeight="1">
      <c r="A22" s="37"/>
      <c r="B22" s="14" t="s">
        <v>41</v>
      </c>
      <c r="C22" s="38">
        <v>0.5</v>
      </c>
      <c r="D22" s="39"/>
      <c r="E22" s="93" t="s">
        <v>18</v>
      </c>
      <c r="F22" s="14"/>
      <c r="G22" s="15">
        <v>0</v>
      </c>
      <c r="H22" s="15">
        <v>0</v>
      </c>
      <c r="I22" s="16">
        <v>60</v>
      </c>
      <c r="J22" s="15">
        <v>60</v>
      </c>
      <c r="K22" s="15">
        <v>60</v>
      </c>
      <c r="L22" s="15">
        <v>60</v>
      </c>
      <c r="M22" s="15">
        <v>60</v>
      </c>
    </row>
    <row r="23" spans="1:13" s="36" customFormat="1" ht="409.5" customHeight="1">
      <c r="A23" s="37"/>
      <c r="B23" s="40" t="s">
        <v>42</v>
      </c>
      <c r="C23" s="41">
        <v>0.25</v>
      </c>
      <c r="D23" s="42"/>
      <c r="E23" s="43" t="s">
        <v>18</v>
      </c>
      <c r="F23" s="14"/>
      <c r="G23" s="15">
        <v>135</v>
      </c>
      <c r="H23" s="15">
        <v>135</v>
      </c>
      <c r="I23" s="16">
        <v>75</v>
      </c>
      <c r="J23" s="15">
        <v>75</v>
      </c>
      <c r="K23" s="15">
        <v>75</v>
      </c>
      <c r="L23" s="15">
        <v>75</v>
      </c>
      <c r="M23" s="15">
        <v>75</v>
      </c>
    </row>
    <row r="24" spans="1:13" ht="409.5" customHeight="1">
      <c r="A24" s="37"/>
      <c r="B24" s="44" t="s">
        <v>43</v>
      </c>
      <c r="C24" s="41">
        <v>0.25</v>
      </c>
      <c r="D24" s="42"/>
      <c r="E24" s="43" t="s">
        <v>37</v>
      </c>
      <c r="F24" s="14"/>
      <c r="G24" s="15">
        <v>0</v>
      </c>
      <c r="H24" s="15">
        <v>0</v>
      </c>
      <c r="I24" s="16">
        <v>15</v>
      </c>
      <c r="J24" s="15">
        <v>15</v>
      </c>
      <c r="K24" s="15">
        <v>15</v>
      </c>
      <c r="L24" s="15">
        <v>15</v>
      </c>
      <c r="M24" s="15">
        <v>15</v>
      </c>
    </row>
    <row r="25" spans="1:13" ht="364.5" customHeight="1">
      <c r="A25" s="45" t="s">
        <v>44</v>
      </c>
      <c r="B25" s="46" t="s">
        <v>45</v>
      </c>
      <c r="C25" s="41"/>
      <c r="D25" s="47" t="s">
        <v>11</v>
      </c>
      <c r="E25" s="48" t="s">
        <v>12</v>
      </c>
      <c r="F25" s="14"/>
      <c r="G25" s="35">
        <v>300</v>
      </c>
      <c r="H25" s="35">
        <v>300</v>
      </c>
      <c r="I25" s="9">
        <v>300</v>
      </c>
      <c r="J25" s="101">
        <v>300</v>
      </c>
      <c r="K25" s="35">
        <v>300</v>
      </c>
      <c r="L25" s="35">
        <v>300</v>
      </c>
      <c r="M25" s="35">
        <f aca="true" t="shared" si="1" ref="M25:M30">SUM(G25:L25)</f>
        <v>1800</v>
      </c>
    </row>
    <row r="26" spans="1:13" ht="344.25" customHeight="1">
      <c r="A26" s="45" t="s">
        <v>46</v>
      </c>
      <c r="B26" s="46" t="s">
        <v>47</v>
      </c>
      <c r="C26" s="41"/>
      <c r="D26" s="47" t="s">
        <v>48</v>
      </c>
      <c r="E26" s="48" t="s">
        <v>12</v>
      </c>
      <c r="F26" s="14"/>
      <c r="G26" s="35"/>
      <c r="H26" s="35">
        <v>450</v>
      </c>
      <c r="I26" s="9">
        <v>450</v>
      </c>
      <c r="J26" s="101">
        <v>450</v>
      </c>
      <c r="K26" s="35">
        <v>350</v>
      </c>
      <c r="L26" s="35">
        <v>350</v>
      </c>
      <c r="M26" s="35">
        <f t="shared" si="1"/>
        <v>2050</v>
      </c>
    </row>
    <row r="27" spans="1:13" s="51" customFormat="1" ht="222.75" customHeight="1">
      <c r="A27" s="49" t="s">
        <v>49</v>
      </c>
      <c r="B27" s="50" t="s">
        <v>50</v>
      </c>
      <c r="C27" s="41"/>
      <c r="D27" s="47" t="s">
        <v>51</v>
      </c>
      <c r="E27" s="48" t="s">
        <v>12</v>
      </c>
      <c r="F27" s="14"/>
      <c r="G27" s="35"/>
      <c r="H27" s="35"/>
      <c r="I27" s="9">
        <v>380</v>
      </c>
      <c r="J27" s="101">
        <v>380</v>
      </c>
      <c r="K27" s="35">
        <v>400</v>
      </c>
      <c r="L27" s="35">
        <v>400</v>
      </c>
      <c r="M27" s="35">
        <f t="shared" si="1"/>
        <v>1560</v>
      </c>
    </row>
    <row r="28" spans="1:13" ht="384.75" customHeight="1">
      <c r="A28" s="96" t="s">
        <v>52</v>
      </c>
      <c r="B28" s="96" t="s">
        <v>53</v>
      </c>
      <c r="C28" s="97"/>
      <c r="D28" s="96" t="s">
        <v>11</v>
      </c>
      <c r="E28" s="96" t="s">
        <v>12</v>
      </c>
      <c r="F28" s="8" t="s">
        <v>13</v>
      </c>
      <c r="G28" s="98">
        <f aca="true" t="shared" si="2" ref="G28:L28">SUM(G29,G30,G33)</f>
        <v>41608.9</v>
      </c>
      <c r="H28" s="98">
        <f t="shared" si="2"/>
        <v>41707.9</v>
      </c>
      <c r="I28" s="98">
        <f t="shared" si="2"/>
        <v>49456</v>
      </c>
      <c r="J28" s="98">
        <f t="shared" si="2"/>
        <v>47114.7</v>
      </c>
      <c r="K28" s="98">
        <f t="shared" si="2"/>
        <v>45350</v>
      </c>
      <c r="L28" s="98">
        <f t="shared" si="2"/>
        <v>45350</v>
      </c>
      <c r="M28" s="9">
        <f>SUM(G28:L28)</f>
        <v>270587.5</v>
      </c>
    </row>
    <row r="29" spans="1:13" ht="81" customHeight="1">
      <c r="A29" s="187" t="s">
        <v>54</v>
      </c>
      <c r="B29" s="191" t="s">
        <v>55</v>
      </c>
      <c r="C29" s="190"/>
      <c r="D29" s="191" t="s">
        <v>11</v>
      </c>
      <c r="E29" s="191" t="s">
        <v>12</v>
      </c>
      <c r="F29" s="52" t="s">
        <v>16</v>
      </c>
      <c r="G29" s="53">
        <v>40529</v>
      </c>
      <c r="H29" s="53">
        <v>40200</v>
      </c>
      <c r="I29" s="53">
        <v>48519.4</v>
      </c>
      <c r="J29" s="100">
        <v>45514.7</v>
      </c>
      <c r="K29" s="53">
        <v>44350</v>
      </c>
      <c r="L29" s="53">
        <v>44350</v>
      </c>
      <c r="M29" s="53">
        <f t="shared" si="1"/>
        <v>263463.1</v>
      </c>
    </row>
    <row r="30" spans="1:13" ht="101.25" customHeight="1">
      <c r="A30" s="187"/>
      <c r="B30" s="191"/>
      <c r="C30" s="190"/>
      <c r="D30" s="191"/>
      <c r="E30" s="191"/>
      <c r="F30" s="52" t="s">
        <v>56</v>
      </c>
      <c r="G30" s="53">
        <v>7.9</v>
      </c>
      <c r="H30" s="53">
        <v>7.9</v>
      </c>
      <c r="I30" s="53">
        <v>6.6</v>
      </c>
      <c r="J30" s="53">
        <v>0</v>
      </c>
      <c r="K30" s="53">
        <v>0</v>
      </c>
      <c r="L30" s="53">
        <v>0</v>
      </c>
      <c r="M30" s="53">
        <f t="shared" si="1"/>
        <v>22.4</v>
      </c>
    </row>
    <row r="31" spans="1:13" s="18" customFormat="1" ht="344.25" customHeight="1">
      <c r="A31" s="187"/>
      <c r="B31" s="54" t="s">
        <v>57</v>
      </c>
      <c r="C31" s="55">
        <v>0.6</v>
      </c>
      <c r="D31" s="24"/>
      <c r="E31" s="24" t="s">
        <v>23</v>
      </c>
      <c r="F31" s="56"/>
      <c r="G31" s="57">
        <v>38.8</v>
      </c>
      <c r="H31" s="57">
        <v>38.9</v>
      </c>
      <c r="I31" s="57">
        <v>39</v>
      </c>
      <c r="J31" s="57">
        <v>39</v>
      </c>
      <c r="K31" s="57">
        <v>39</v>
      </c>
      <c r="L31" s="57">
        <v>39</v>
      </c>
      <c r="M31" s="57">
        <v>39</v>
      </c>
    </row>
    <row r="32" spans="1:13" ht="344.25" customHeight="1">
      <c r="A32" s="187"/>
      <c r="B32" s="58" t="s">
        <v>58</v>
      </c>
      <c r="C32" s="59">
        <v>0.4</v>
      </c>
      <c r="D32" s="60"/>
      <c r="E32" s="60" t="s">
        <v>59</v>
      </c>
      <c r="F32" s="24"/>
      <c r="G32" s="25">
        <v>6000</v>
      </c>
      <c r="H32" s="25">
        <v>6000</v>
      </c>
      <c r="I32" s="25">
        <v>6000</v>
      </c>
      <c r="J32" s="25">
        <v>6000</v>
      </c>
      <c r="K32" s="25">
        <v>6000</v>
      </c>
      <c r="L32" s="25">
        <v>6000</v>
      </c>
      <c r="M32" s="25">
        <v>6000</v>
      </c>
    </row>
    <row r="33" spans="1:13" ht="81" customHeight="1">
      <c r="A33" s="187" t="s">
        <v>60</v>
      </c>
      <c r="B33" s="5" t="s">
        <v>61</v>
      </c>
      <c r="C33" s="97"/>
      <c r="D33" s="95" t="s">
        <v>11</v>
      </c>
      <c r="E33" s="96" t="s">
        <v>12</v>
      </c>
      <c r="F33" s="8" t="s">
        <v>16</v>
      </c>
      <c r="G33" s="53">
        <v>1072</v>
      </c>
      <c r="H33" s="53">
        <v>1500</v>
      </c>
      <c r="I33" s="53">
        <v>930</v>
      </c>
      <c r="J33" s="100">
        <v>1600</v>
      </c>
      <c r="K33" s="53">
        <v>1000</v>
      </c>
      <c r="L33" s="53">
        <v>1000</v>
      </c>
      <c r="M33" s="53">
        <f>SUM(G33:L33)</f>
        <v>7102</v>
      </c>
    </row>
    <row r="34" spans="1:13" s="18" customFormat="1" ht="162">
      <c r="A34" s="187"/>
      <c r="B34" s="22" t="s">
        <v>62</v>
      </c>
      <c r="C34" s="94">
        <v>0.9</v>
      </c>
      <c r="D34" s="24"/>
      <c r="E34" s="24" t="s">
        <v>30</v>
      </c>
      <c r="F34" s="24"/>
      <c r="G34" s="25">
        <v>100</v>
      </c>
      <c r="H34" s="25">
        <v>100</v>
      </c>
      <c r="I34" s="25">
        <v>100</v>
      </c>
      <c r="J34" s="25">
        <v>100</v>
      </c>
      <c r="K34" s="25">
        <v>100</v>
      </c>
      <c r="L34" s="25">
        <v>100</v>
      </c>
      <c r="M34" s="25">
        <v>100</v>
      </c>
    </row>
    <row r="35" spans="1:13" ht="141.75">
      <c r="A35" s="187"/>
      <c r="B35" s="22" t="s">
        <v>63</v>
      </c>
      <c r="C35" s="23">
        <v>0.1</v>
      </c>
      <c r="D35" s="56"/>
      <c r="E35" s="24" t="s">
        <v>64</v>
      </c>
      <c r="F35" s="22"/>
      <c r="G35" s="25">
        <v>30</v>
      </c>
      <c r="H35" s="25">
        <v>32</v>
      </c>
      <c r="I35" s="25">
        <v>32</v>
      </c>
      <c r="J35" s="25">
        <v>34</v>
      </c>
      <c r="K35" s="25">
        <v>35</v>
      </c>
      <c r="L35" s="25">
        <v>35</v>
      </c>
      <c r="M35" s="25">
        <v>35</v>
      </c>
    </row>
    <row r="36" spans="1:13" ht="162">
      <c r="A36" s="10" t="s">
        <v>65</v>
      </c>
      <c r="B36" s="96" t="s">
        <v>66</v>
      </c>
      <c r="C36" s="6"/>
      <c r="D36" s="61" t="s">
        <v>11</v>
      </c>
      <c r="E36" s="95" t="s">
        <v>12</v>
      </c>
      <c r="F36" s="8" t="s">
        <v>13</v>
      </c>
      <c r="G36" s="98">
        <f aca="true" t="shared" si="3" ref="G36:L36">SUM(G37,G41,G45)</f>
        <v>18881</v>
      </c>
      <c r="H36" s="98">
        <f t="shared" si="3"/>
        <v>19700</v>
      </c>
      <c r="I36" s="98">
        <f t="shared" si="3"/>
        <v>21943.7</v>
      </c>
      <c r="J36" s="98">
        <f t="shared" si="3"/>
        <v>22571</v>
      </c>
      <c r="K36" s="98">
        <f t="shared" si="3"/>
        <v>25200</v>
      </c>
      <c r="L36" s="98">
        <f t="shared" si="3"/>
        <v>25200</v>
      </c>
      <c r="M36" s="9">
        <f>SUM(G36:L36)</f>
        <v>133495.7</v>
      </c>
    </row>
    <row r="37" spans="1:13" ht="40.5" customHeight="1">
      <c r="A37" s="187" t="s">
        <v>67</v>
      </c>
      <c r="B37" s="5" t="s">
        <v>68</v>
      </c>
      <c r="C37" s="97"/>
      <c r="D37" s="95" t="s">
        <v>11</v>
      </c>
      <c r="E37" s="95" t="s">
        <v>12</v>
      </c>
      <c r="F37" s="8" t="s">
        <v>16</v>
      </c>
      <c r="G37" s="9">
        <v>18181</v>
      </c>
      <c r="H37" s="9">
        <v>18200</v>
      </c>
      <c r="I37" s="9">
        <v>20532.4</v>
      </c>
      <c r="J37" s="99">
        <v>20700</v>
      </c>
      <c r="K37" s="9">
        <v>21700</v>
      </c>
      <c r="L37" s="9">
        <v>21700</v>
      </c>
      <c r="M37" s="9">
        <f>SUM(G37:L37)</f>
        <v>121013.4</v>
      </c>
    </row>
    <row r="38" spans="1:13" s="18" customFormat="1" ht="121.5">
      <c r="A38" s="187"/>
      <c r="B38" s="58" t="s">
        <v>69</v>
      </c>
      <c r="C38" s="59">
        <v>0.25</v>
      </c>
      <c r="D38" s="56"/>
      <c r="E38" s="60" t="s">
        <v>70</v>
      </c>
      <c r="F38" s="22"/>
      <c r="G38" s="17">
        <v>52.3</v>
      </c>
      <c r="H38" s="17">
        <v>52.4</v>
      </c>
      <c r="I38" s="17">
        <v>52.5</v>
      </c>
      <c r="J38" s="17">
        <v>52.6</v>
      </c>
      <c r="K38" s="17">
        <v>52.7</v>
      </c>
      <c r="L38" s="17">
        <v>52.8</v>
      </c>
      <c r="M38" s="17">
        <v>52.8</v>
      </c>
    </row>
    <row r="39" spans="1:13" ht="162">
      <c r="A39" s="187"/>
      <c r="B39" s="58" t="s">
        <v>71</v>
      </c>
      <c r="C39" s="59">
        <v>0.25</v>
      </c>
      <c r="D39" s="56"/>
      <c r="E39" s="60" t="s">
        <v>72</v>
      </c>
      <c r="F39" s="22"/>
      <c r="G39" s="16">
        <v>600</v>
      </c>
      <c r="H39" s="16">
        <v>660</v>
      </c>
      <c r="I39" s="16">
        <v>660</v>
      </c>
      <c r="J39" s="16">
        <v>665</v>
      </c>
      <c r="K39" s="16">
        <v>665</v>
      </c>
      <c r="L39" s="16">
        <v>670</v>
      </c>
      <c r="M39" s="16">
        <v>670</v>
      </c>
    </row>
    <row r="40" spans="1:13" ht="121.5">
      <c r="A40" s="62"/>
      <c r="B40" s="63" t="s">
        <v>73</v>
      </c>
      <c r="C40" s="23">
        <v>0.5</v>
      </c>
      <c r="D40" s="56"/>
      <c r="E40" s="24" t="s">
        <v>72</v>
      </c>
      <c r="F40" s="22"/>
      <c r="G40" s="16">
        <v>52800</v>
      </c>
      <c r="H40" s="16">
        <v>53000</v>
      </c>
      <c r="I40" s="16">
        <v>53200</v>
      </c>
      <c r="J40" s="16">
        <v>53400</v>
      </c>
      <c r="K40" s="16">
        <v>53600</v>
      </c>
      <c r="L40" s="16">
        <v>53800</v>
      </c>
      <c r="M40" s="16">
        <v>53800</v>
      </c>
    </row>
    <row r="41" spans="1:13" ht="202.5">
      <c r="A41" s="95" t="s">
        <v>74</v>
      </c>
      <c r="B41" s="91" t="s">
        <v>75</v>
      </c>
      <c r="C41" s="92"/>
      <c r="D41" s="95" t="s">
        <v>11</v>
      </c>
      <c r="E41" s="95" t="s">
        <v>12</v>
      </c>
      <c r="F41" s="8" t="s">
        <v>16</v>
      </c>
      <c r="G41" s="9">
        <v>700</v>
      </c>
      <c r="H41" s="9">
        <v>1500</v>
      </c>
      <c r="I41" s="9">
        <v>220</v>
      </c>
      <c r="J41" s="99">
        <v>730</v>
      </c>
      <c r="K41" s="9">
        <v>3500</v>
      </c>
      <c r="L41" s="9">
        <v>3500</v>
      </c>
      <c r="M41" s="9">
        <f>SUM(G41:L41)</f>
        <v>10150</v>
      </c>
    </row>
    <row r="42" spans="1:13" s="18" customFormat="1" ht="141.75">
      <c r="A42" s="64"/>
      <c r="B42" s="65" t="s">
        <v>76</v>
      </c>
      <c r="C42" s="66">
        <v>0.5</v>
      </c>
      <c r="D42" s="67"/>
      <c r="E42" s="62" t="s">
        <v>30</v>
      </c>
      <c r="F42" s="68"/>
      <c r="G42" s="69">
        <v>100</v>
      </c>
      <c r="H42" s="69">
        <v>100</v>
      </c>
      <c r="I42" s="69">
        <v>100</v>
      </c>
      <c r="J42" s="69">
        <v>100</v>
      </c>
      <c r="K42" s="69">
        <v>100</v>
      </c>
      <c r="L42" s="69">
        <v>100</v>
      </c>
      <c r="M42" s="69">
        <v>100</v>
      </c>
    </row>
    <row r="43" spans="1:13" ht="45" customHeight="1">
      <c r="A43" s="64"/>
      <c r="B43" s="58" t="s">
        <v>77</v>
      </c>
      <c r="C43" s="59">
        <v>0.25</v>
      </c>
      <c r="D43" s="56"/>
      <c r="E43" s="24" t="s">
        <v>30</v>
      </c>
      <c r="F43" s="22"/>
      <c r="G43" s="17">
        <v>1</v>
      </c>
      <c r="H43" s="17">
        <v>1.5</v>
      </c>
      <c r="I43" s="17">
        <v>1.5</v>
      </c>
      <c r="J43" s="17">
        <v>2</v>
      </c>
      <c r="K43" s="17">
        <v>2.5</v>
      </c>
      <c r="L43" s="17">
        <v>2.5</v>
      </c>
      <c r="M43" s="17">
        <v>2.5</v>
      </c>
    </row>
    <row r="44" spans="1:13" ht="101.25">
      <c r="A44" s="70"/>
      <c r="B44" s="63" t="s">
        <v>78</v>
      </c>
      <c r="C44" s="23">
        <v>0.25</v>
      </c>
      <c r="D44" s="56"/>
      <c r="E44" s="24" t="s">
        <v>64</v>
      </c>
      <c r="F44" s="22"/>
      <c r="G44" s="16">
        <v>2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</row>
    <row r="45" spans="1:13" ht="384.75">
      <c r="A45" s="71" t="s">
        <v>79</v>
      </c>
      <c r="B45" s="5" t="s">
        <v>80</v>
      </c>
      <c r="C45" s="72"/>
      <c r="D45" s="61">
        <v>2017</v>
      </c>
      <c r="E45" s="95" t="s">
        <v>12</v>
      </c>
      <c r="F45" s="22"/>
      <c r="G45" s="16"/>
      <c r="H45" s="16"/>
      <c r="I45" s="9">
        <v>1191.3</v>
      </c>
      <c r="J45" s="99">
        <v>1141</v>
      </c>
      <c r="K45" s="73">
        <v>0</v>
      </c>
      <c r="L45" s="73">
        <v>0</v>
      </c>
      <c r="M45" s="9">
        <f>SUM(G45:L45)</f>
        <v>2332.3</v>
      </c>
    </row>
    <row r="46" spans="1:13" ht="243">
      <c r="A46" s="4" t="s">
        <v>81</v>
      </c>
      <c r="B46" s="96" t="s">
        <v>82</v>
      </c>
      <c r="C46" s="6"/>
      <c r="D46" s="61" t="s">
        <v>11</v>
      </c>
      <c r="E46" s="95" t="s">
        <v>12</v>
      </c>
      <c r="F46" s="8" t="s">
        <v>13</v>
      </c>
      <c r="G46" s="98">
        <f aca="true" t="shared" si="4" ref="G46:L46">SUM(G47,G48,G52)</f>
        <v>86635.2</v>
      </c>
      <c r="H46" s="98">
        <f t="shared" si="4"/>
        <v>85531</v>
      </c>
      <c r="I46" s="98">
        <f t="shared" si="4"/>
        <v>83901.8</v>
      </c>
      <c r="J46" s="98">
        <f t="shared" si="4"/>
        <v>94236.7</v>
      </c>
      <c r="K46" s="98">
        <f t="shared" si="4"/>
        <v>103344</v>
      </c>
      <c r="L46" s="98">
        <f t="shared" si="4"/>
        <v>97464</v>
      </c>
      <c r="M46" s="98">
        <f>SUM(G46:L46)</f>
        <v>551112.7</v>
      </c>
    </row>
    <row r="47" spans="1:13" ht="60.75" customHeight="1">
      <c r="A47" s="191" t="s">
        <v>83</v>
      </c>
      <c r="B47" s="192" t="s">
        <v>84</v>
      </c>
      <c r="C47" s="190"/>
      <c r="D47" s="191" t="s">
        <v>11</v>
      </c>
      <c r="E47" s="191" t="s">
        <v>12</v>
      </c>
      <c r="F47" s="8" t="s">
        <v>16</v>
      </c>
      <c r="G47" s="9">
        <v>83740</v>
      </c>
      <c r="H47" s="9">
        <v>83740</v>
      </c>
      <c r="I47" s="9">
        <v>82901.8</v>
      </c>
      <c r="J47" s="99">
        <v>93101.7</v>
      </c>
      <c r="K47" s="9">
        <v>96464</v>
      </c>
      <c r="L47" s="9">
        <v>96464</v>
      </c>
      <c r="M47" s="9">
        <f>SUM(G47:L47)</f>
        <v>536411.5</v>
      </c>
    </row>
    <row r="48" spans="1:13" ht="40.5">
      <c r="A48" s="191"/>
      <c r="B48" s="192"/>
      <c r="C48" s="190"/>
      <c r="D48" s="191"/>
      <c r="E48" s="191"/>
      <c r="F48" s="8" t="s">
        <v>85</v>
      </c>
      <c r="G48" s="9">
        <v>0</v>
      </c>
      <c r="H48" s="9">
        <v>0</v>
      </c>
      <c r="I48" s="9">
        <v>0</v>
      </c>
      <c r="J48" s="9">
        <v>135</v>
      </c>
      <c r="K48" s="9">
        <v>5880</v>
      </c>
      <c r="L48" s="9">
        <v>0</v>
      </c>
      <c r="M48" s="9">
        <f>SUM(G48:L48)</f>
        <v>6015</v>
      </c>
    </row>
    <row r="49" spans="1:13" s="18" customFormat="1" ht="283.5" customHeight="1">
      <c r="A49" s="191"/>
      <c r="B49" s="58" t="s">
        <v>86</v>
      </c>
      <c r="C49" s="59">
        <v>0.5</v>
      </c>
      <c r="D49" s="56"/>
      <c r="E49" s="60" t="s">
        <v>26</v>
      </c>
      <c r="F49" s="22"/>
      <c r="G49" s="16">
        <v>2010</v>
      </c>
      <c r="H49" s="16">
        <v>2015</v>
      </c>
      <c r="I49" s="16">
        <v>2020</v>
      </c>
      <c r="J49" s="16">
        <v>2025</v>
      </c>
      <c r="K49" s="16">
        <v>2030</v>
      </c>
      <c r="L49" s="16">
        <v>2035</v>
      </c>
      <c r="M49" s="16">
        <v>2035</v>
      </c>
    </row>
    <row r="50" spans="1:13" ht="409.5" customHeight="1">
      <c r="A50" s="191"/>
      <c r="B50" s="63" t="s">
        <v>87</v>
      </c>
      <c r="C50" s="23">
        <v>0.25</v>
      </c>
      <c r="D50" s="56"/>
      <c r="E50" s="60" t="s">
        <v>18</v>
      </c>
      <c r="F50" s="22"/>
      <c r="G50" s="16">
        <v>220</v>
      </c>
      <c r="H50" s="16">
        <v>220</v>
      </c>
      <c r="I50" s="16">
        <v>230</v>
      </c>
      <c r="J50" s="16">
        <v>230</v>
      </c>
      <c r="K50" s="16">
        <v>240</v>
      </c>
      <c r="L50" s="16">
        <v>240</v>
      </c>
      <c r="M50" s="16">
        <v>240</v>
      </c>
    </row>
    <row r="51" spans="1:13" ht="409.5" customHeight="1">
      <c r="A51" s="191"/>
      <c r="B51" s="58" t="s">
        <v>88</v>
      </c>
      <c r="C51" s="59">
        <v>0.25</v>
      </c>
      <c r="D51" s="56"/>
      <c r="E51" s="60" t="s">
        <v>26</v>
      </c>
      <c r="F51" s="22"/>
      <c r="G51" s="16">
        <v>840</v>
      </c>
      <c r="H51" s="16">
        <v>850</v>
      </c>
      <c r="I51" s="16">
        <v>850</v>
      </c>
      <c r="J51" s="16">
        <v>850</v>
      </c>
      <c r="K51" s="16">
        <v>850</v>
      </c>
      <c r="L51" s="16">
        <v>850</v>
      </c>
      <c r="M51" s="16">
        <v>850</v>
      </c>
    </row>
    <row r="52" spans="1:13" ht="409.5" customHeight="1">
      <c r="A52" s="213" t="s">
        <v>89</v>
      </c>
      <c r="B52" s="187" t="s">
        <v>90</v>
      </c>
      <c r="C52" s="210"/>
      <c r="D52" s="187" t="s">
        <v>11</v>
      </c>
      <c r="E52" s="187" t="s">
        <v>12</v>
      </c>
      <c r="F52" s="8" t="s">
        <v>16</v>
      </c>
      <c r="G52" s="53">
        <v>2895.2</v>
      </c>
      <c r="H52" s="9">
        <v>1791</v>
      </c>
      <c r="I52" s="9">
        <v>1000</v>
      </c>
      <c r="J52" s="99">
        <v>1000</v>
      </c>
      <c r="K52" s="9">
        <v>1000</v>
      </c>
      <c r="L52" s="9">
        <v>1000</v>
      </c>
      <c r="M52" s="9">
        <f>SUM(G52:L52)</f>
        <v>8686.2</v>
      </c>
    </row>
    <row r="53" spans="1:13" ht="409.5" customHeight="1">
      <c r="A53" s="213"/>
      <c r="B53" s="209"/>
      <c r="C53" s="212"/>
      <c r="D53" s="209"/>
      <c r="E53" s="209"/>
      <c r="F53" s="8" t="s">
        <v>85</v>
      </c>
      <c r="G53" s="53"/>
      <c r="H53" s="9"/>
      <c r="I53" s="9"/>
      <c r="J53" s="99"/>
      <c r="K53" s="9">
        <v>5880</v>
      </c>
      <c r="L53" s="9"/>
      <c r="M53" s="9"/>
    </row>
    <row r="54" spans="1:13" ht="409.5" customHeight="1">
      <c r="A54" s="213"/>
      <c r="B54" s="14" t="s">
        <v>91</v>
      </c>
      <c r="C54" s="94">
        <v>0.5</v>
      </c>
      <c r="D54" s="95"/>
      <c r="E54" s="60" t="s">
        <v>30</v>
      </c>
      <c r="F54" s="22"/>
      <c r="G54" s="16">
        <v>100</v>
      </c>
      <c r="H54" s="16">
        <v>100</v>
      </c>
      <c r="I54" s="16">
        <v>100</v>
      </c>
      <c r="J54" s="16">
        <v>100</v>
      </c>
      <c r="K54" s="16">
        <v>100</v>
      </c>
      <c r="L54" s="16">
        <v>100</v>
      </c>
      <c r="M54" s="16">
        <v>100</v>
      </c>
    </row>
    <row r="55" spans="1:13" ht="364.5" customHeight="1">
      <c r="A55" s="213"/>
      <c r="B55" s="14" t="s">
        <v>92</v>
      </c>
      <c r="C55" s="94">
        <v>0.5</v>
      </c>
      <c r="D55" s="52"/>
      <c r="E55" s="24" t="s">
        <v>30</v>
      </c>
      <c r="F55" s="22"/>
      <c r="G55" s="16">
        <v>100</v>
      </c>
      <c r="H55" s="16">
        <v>100</v>
      </c>
      <c r="I55" s="16">
        <v>100</v>
      </c>
      <c r="J55" s="16">
        <v>100</v>
      </c>
      <c r="K55" s="16">
        <v>100</v>
      </c>
      <c r="L55" s="16">
        <v>100</v>
      </c>
      <c r="M55" s="16">
        <v>100</v>
      </c>
    </row>
    <row r="56" spans="1:13" ht="409.5" customHeight="1">
      <c r="A56" s="4" t="s">
        <v>93</v>
      </c>
      <c r="B56" s="96" t="s">
        <v>94</v>
      </c>
      <c r="C56" s="6"/>
      <c r="D56" s="61" t="s">
        <v>11</v>
      </c>
      <c r="E56" s="95" t="s">
        <v>12</v>
      </c>
      <c r="F56" s="8" t="s">
        <v>13</v>
      </c>
      <c r="G56" s="98">
        <f aca="true" t="shared" si="5" ref="G56:L56">SUM(G57,G59,G60)</f>
        <v>18260.6</v>
      </c>
      <c r="H56" s="98">
        <f t="shared" si="5"/>
        <v>17466</v>
      </c>
      <c r="I56" s="98">
        <f t="shared" si="5"/>
        <v>19220.8</v>
      </c>
      <c r="J56" s="98">
        <f t="shared" si="5"/>
        <v>39996.700000000004</v>
      </c>
      <c r="K56" s="98">
        <f t="shared" si="5"/>
        <v>39843</v>
      </c>
      <c r="L56" s="98">
        <f t="shared" si="5"/>
        <v>39843</v>
      </c>
      <c r="M56" s="98">
        <f>SUM(G56:L56)</f>
        <v>174630.1</v>
      </c>
    </row>
    <row r="57" spans="1:13" ht="409.5" customHeight="1">
      <c r="A57" s="95" t="s">
        <v>95</v>
      </c>
      <c r="B57" s="91" t="s">
        <v>96</v>
      </c>
      <c r="C57" s="92"/>
      <c r="D57" s="95" t="s">
        <v>11</v>
      </c>
      <c r="E57" s="95" t="s">
        <v>12</v>
      </c>
      <c r="F57" s="52" t="s">
        <v>16</v>
      </c>
      <c r="G57" s="9">
        <v>3646.5</v>
      </c>
      <c r="H57" s="9">
        <v>3859.2</v>
      </c>
      <c r="I57" s="9">
        <v>4132</v>
      </c>
      <c r="J57" s="99">
        <v>5365.8</v>
      </c>
      <c r="K57" s="9">
        <v>4843</v>
      </c>
      <c r="L57" s="9">
        <v>4843</v>
      </c>
      <c r="M57" s="9">
        <f>SUM(G57:L57)</f>
        <v>26689.5</v>
      </c>
    </row>
    <row r="58" spans="1:13" s="78" customFormat="1" ht="12.75" customHeight="1">
      <c r="A58" s="70"/>
      <c r="B58" s="74" t="s">
        <v>97</v>
      </c>
      <c r="C58" s="66">
        <v>1</v>
      </c>
      <c r="D58" s="75"/>
      <c r="E58" s="66" t="s">
        <v>98</v>
      </c>
      <c r="F58" s="75"/>
      <c r="G58" s="76">
        <v>12</v>
      </c>
      <c r="H58" s="76">
        <v>12</v>
      </c>
      <c r="I58" s="77">
        <v>12</v>
      </c>
      <c r="J58" s="76">
        <v>12</v>
      </c>
      <c r="K58" s="76">
        <v>12</v>
      </c>
      <c r="L58" s="76">
        <v>12</v>
      </c>
      <c r="M58" s="76">
        <v>12</v>
      </c>
    </row>
    <row r="59" spans="1:13" ht="12.75" customHeight="1">
      <c r="A59" s="201" t="s">
        <v>99</v>
      </c>
      <c r="B59" s="192" t="s">
        <v>100</v>
      </c>
      <c r="C59" s="190"/>
      <c r="D59" s="191" t="s">
        <v>11</v>
      </c>
      <c r="E59" s="190" t="s">
        <v>12</v>
      </c>
      <c r="F59" s="52" t="s">
        <v>16</v>
      </c>
      <c r="G59" s="9">
        <v>14614.1</v>
      </c>
      <c r="H59" s="9">
        <v>13606.8</v>
      </c>
      <c r="I59" s="9">
        <v>15088.8</v>
      </c>
      <c r="J59" s="99">
        <v>33540.9</v>
      </c>
      <c r="K59" s="9">
        <v>35000</v>
      </c>
      <c r="L59" s="9">
        <v>35000</v>
      </c>
      <c r="M59" s="9">
        <f>SUM(G59:L59)</f>
        <v>146850.6</v>
      </c>
    </row>
    <row r="60" spans="1:13" ht="81" customHeight="1">
      <c r="A60" s="201"/>
      <c r="B60" s="192"/>
      <c r="C60" s="190"/>
      <c r="D60" s="191"/>
      <c r="E60" s="190"/>
      <c r="F60" s="79" t="s">
        <v>85</v>
      </c>
      <c r="G60" s="80">
        <v>0</v>
      </c>
      <c r="H60" s="80">
        <v>0</v>
      </c>
      <c r="I60" s="80">
        <v>0</v>
      </c>
      <c r="J60" s="80">
        <v>1090</v>
      </c>
      <c r="K60" s="80">
        <v>0</v>
      </c>
      <c r="L60" s="80">
        <v>0</v>
      </c>
      <c r="M60" s="80">
        <f>SUM(G60:L60)</f>
        <v>1090</v>
      </c>
    </row>
    <row r="61" spans="1:13" s="78" customFormat="1" ht="101.25" customHeight="1">
      <c r="A61" s="201"/>
      <c r="B61" s="228" t="s">
        <v>101</v>
      </c>
      <c r="C61" s="229">
        <v>1</v>
      </c>
      <c r="D61" s="229"/>
      <c r="E61" s="228" t="s">
        <v>30</v>
      </c>
      <c r="F61" s="228"/>
      <c r="G61" s="227">
        <v>100</v>
      </c>
      <c r="H61" s="227">
        <v>100</v>
      </c>
      <c r="I61" s="226">
        <v>100</v>
      </c>
      <c r="J61" s="227">
        <v>100</v>
      </c>
      <c r="K61" s="227">
        <v>100</v>
      </c>
      <c r="L61" s="227">
        <v>100</v>
      </c>
      <c r="M61" s="227">
        <v>100</v>
      </c>
    </row>
    <row r="62" spans="1:13" s="81" customFormat="1" ht="101.25" customHeight="1">
      <c r="A62" s="201"/>
      <c r="B62" s="228"/>
      <c r="C62" s="229"/>
      <c r="D62" s="229"/>
      <c r="E62" s="228"/>
      <c r="F62" s="228"/>
      <c r="G62" s="227"/>
      <c r="H62" s="227"/>
      <c r="I62" s="226"/>
      <c r="J62" s="227"/>
      <c r="K62" s="227"/>
      <c r="L62" s="227"/>
      <c r="M62" s="227"/>
    </row>
    <row r="63" spans="1:13" s="82" customFormat="1" ht="40.5">
      <c r="A63" s="201"/>
      <c r="B63" s="192"/>
      <c r="C63" s="190"/>
      <c r="D63" s="190"/>
      <c r="E63" s="190" t="s">
        <v>102</v>
      </c>
      <c r="F63" s="8" t="s">
        <v>16</v>
      </c>
      <c r="G63" s="53">
        <v>262430.2</v>
      </c>
      <c r="H63" s="53">
        <v>258206.2</v>
      </c>
      <c r="I63" s="53">
        <f>SUM(I6,I29,I33,I36,I46,I56)</f>
        <v>275090.7</v>
      </c>
      <c r="J63" s="53">
        <f>SUM(J6,J28,J36,J47,J52,J57,J59)</f>
        <v>311584.9</v>
      </c>
      <c r="K63" s="53">
        <f>SUM(K6,K28,K36,K46,K56)</f>
        <v>323479</v>
      </c>
      <c r="L63" s="53">
        <f>SUM(L6,L28,L36,L46,L56)</f>
        <v>317599</v>
      </c>
      <c r="M63" s="53">
        <f>SUM(G63:L63)</f>
        <v>1748390</v>
      </c>
    </row>
    <row r="64" spans="1:13" ht="40.5">
      <c r="A64" s="201"/>
      <c r="B64" s="192"/>
      <c r="C64" s="190"/>
      <c r="D64" s="190"/>
      <c r="E64" s="190"/>
      <c r="F64" s="8" t="s">
        <v>85</v>
      </c>
      <c r="G64" s="53">
        <v>0</v>
      </c>
      <c r="H64" s="53">
        <v>0</v>
      </c>
      <c r="I64" s="53">
        <v>0</v>
      </c>
      <c r="J64" s="53">
        <v>1225</v>
      </c>
      <c r="K64" s="53">
        <v>0</v>
      </c>
      <c r="L64" s="53">
        <v>0</v>
      </c>
      <c r="M64" s="53">
        <v>1225</v>
      </c>
    </row>
    <row r="65" spans="1:13" ht="40.5">
      <c r="A65" s="201"/>
      <c r="B65" s="192"/>
      <c r="C65" s="190"/>
      <c r="D65" s="190"/>
      <c r="E65" s="190"/>
      <c r="F65" s="8" t="s">
        <v>56</v>
      </c>
      <c r="G65" s="53">
        <v>7.9</v>
      </c>
      <c r="H65" s="53">
        <v>7.9</v>
      </c>
      <c r="I65" s="53">
        <v>6.6</v>
      </c>
      <c r="J65" s="53">
        <v>0</v>
      </c>
      <c r="K65" s="53">
        <v>0</v>
      </c>
      <c r="L65" s="53">
        <v>0</v>
      </c>
      <c r="M65" s="53">
        <f>SUM(G65:L65)</f>
        <v>22.4</v>
      </c>
    </row>
    <row r="66" spans="1:13" s="87" customFormat="1" ht="40.5">
      <c r="A66" s="83"/>
      <c r="B66" s="83" t="s">
        <v>103</v>
      </c>
      <c r="C66" s="84"/>
      <c r="D66" s="85"/>
      <c r="E66" s="85" t="s">
        <v>102</v>
      </c>
      <c r="F66" s="83"/>
      <c r="G66" s="86">
        <f>G56+G46+G36+G28+G6</f>
        <v>262438.1</v>
      </c>
      <c r="H66" s="86">
        <f>SUM(H6,H28,H36,H46,H56)</f>
        <v>258214.1</v>
      </c>
      <c r="I66" s="86">
        <f>I56+I46+I36+I28+I6</f>
        <v>275097.3</v>
      </c>
      <c r="J66" s="86">
        <f>J56+J46+J36+J28+J6</f>
        <v>312809.89999999997</v>
      </c>
      <c r="K66" s="86">
        <f>K56+K46+K36+K28+K6</f>
        <v>323479</v>
      </c>
      <c r="L66" s="86">
        <f>L56+L46+L36+L28+L6</f>
        <v>317599</v>
      </c>
      <c r="M66" s="86">
        <f>SUM(G66:L66)</f>
        <v>1749637.4</v>
      </c>
    </row>
    <row r="67" ht="12.75">
      <c r="C67"/>
    </row>
    <row r="69" spans="2:9" s="36" customFormat="1" ht="18">
      <c r="B69" s="88"/>
      <c r="C69" s="89"/>
      <c r="D69" s="51"/>
      <c r="E69" s="51"/>
      <c r="F69" s="51"/>
      <c r="I69"/>
    </row>
  </sheetData>
  <sheetProtection/>
  <mergeCells count="50">
    <mergeCell ref="K61:K62"/>
    <mergeCell ref="L61:L62"/>
    <mergeCell ref="M61:M62"/>
    <mergeCell ref="A63:A65"/>
    <mergeCell ref="B63:B65"/>
    <mergeCell ref="C63:C65"/>
    <mergeCell ref="D63:D65"/>
    <mergeCell ref="E63:E65"/>
    <mergeCell ref="A61:A62"/>
    <mergeCell ref="B61:B62"/>
    <mergeCell ref="C61:C62"/>
    <mergeCell ref="D61:D62"/>
    <mergeCell ref="E61:E62"/>
    <mergeCell ref="F61:F62"/>
    <mergeCell ref="G61:G62"/>
    <mergeCell ref="H61:H62"/>
    <mergeCell ref="A33:A35"/>
    <mergeCell ref="D52:D53"/>
    <mergeCell ref="E52:E53"/>
    <mergeCell ref="A59:A60"/>
    <mergeCell ref="B59:B60"/>
    <mergeCell ref="C59:C60"/>
    <mergeCell ref="D59:D60"/>
    <mergeCell ref="E59:E60"/>
    <mergeCell ref="A29:A32"/>
    <mergeCell ref="B29:B30"/>
    <mergeCell ref="C29:C30"/>
    <mergeCell ref="D29:D30"/>
    <mergeCell ref="E29:E30"/>
    <mergeCell ref="I61:I62"/>
    <mergeCell ref="J61:J62"/>
    <mergeCell ref="A37:A39"/>
    <mergeCell ref="A52:A55"/>
    <mergeCell ref="B52:B53"/>
    <mergeCell ref="C52:C53"/>
    <mergeCell ref="A47:A51"/>
    <mergeCell ref="B47:B48"/>
    <mergeCell ref="C47:C48"/>
    <mergeCell ref="D47:D48"/>
    <mergeCell ref="E47:E48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2021-11-23T09:35:36Z</cp:lastPrinted>
  <dcterms:created xsi:type="dcterms:W3CDTF">2014-08-21T11:38:20Z</dcterms:created>
  <dcterms:modified xsi:type="dcterms:W3CDTF">2021-11-23T14:04:17Z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