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80" windowWidth="16380" windowHeight="8010" tabRatio="880" activeTab="0"/>
  </bookViews>
  <sheets>
    <sheet name="Лист1" sheetId="1" r:id="rId1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'Лист1'!$A$2:$N$81</definedName>
  </definedNames>
  <calcPr calcId="144525"/>
  <extLst/>
</workbook>
</file>

<file path=xl/sharedStrings.xml><?xml version="1.0" encoding="utf-8"?>
<sst xmlns="http://schemas.openxmlformats.org/spreadsheetml/2006/main" count="212" uniqueCount="109">
  <si>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</si>
  <si>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</si>
  <si>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</si>
  <si>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</si>
  <si>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</si>
  <si>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</si>
  <si>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</si>
  <si>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1.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</si>
  <si>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</si>
  <si>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</si>
  <si>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</si>
  <si>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</si>
  <si>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</si>
  <si>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</si>
  <si>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</si>
  <si>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</si>
  <si>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</si>
  <si>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</si>
  <si>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</si>
  <si>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</si>
  <si>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</si>
  <si>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%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</si>
  <si>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</si>
  <si>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</si>
  <si>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</si>
  <si>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</si>
  <si>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</si>
  <si>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</si>
  <si>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</si>
  <si>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</si>
  <si>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</si>
  <si>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</si>
  <si>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</si>
  <si>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1.6.</t>
  </si>
  <si>
    <t>1.7.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</si>
  <si>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</si>
  <si>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</si>
  <si>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</si>
  <si>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</si>
  <si>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</si>
  <si>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</si>
  <si>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</si>
  <si>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</si>
  <si>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</si>
  <si>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</si>
  <si>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</si>
  <si>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</si>
  <si>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</si>
  <si>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</si>
  <si>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</si>
  <si>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</si>
  <si>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</si>
  <si>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</si>
  <si>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</si>
  <si>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</si>
  <si>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</si>
  <si>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</si>
  <si>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</si>
  <si>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</si>
  <si>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</si>
  <si>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</si>
  <si>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</si>
  <si>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</si>
  <si>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</si>
  <si>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</si>
  <si>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</si>
  <si>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</si>
  <si>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</si>
  <si>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</si>
  <si>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</si>
  <si>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</si>
  <si>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</si>
  <si>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</si>
  <si>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</si>
  <si>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</si>
  <si>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ед.</t>
  </si>
  <si>
    <t>5.2.</t>
  </si>
  <si>
    <t xml:space="preserve">Индикатор 1 Доля бухгалтерской отчётности, представленной в срок </t>
  </si>
  <si>
    <t>тыс. руб.</t>
  </si>
  <si>
    <t>5.2 Второй  этап</t>
  </si>
  <si>
    <t>Целевое суммарное значение 2 этапа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</si>
  <si>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</si>
  <si>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</si>
  <si>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r>
      <rPr>
        <sz val="16"/>
        <rFont val="Times New Roman"/>
        <family val="1"/>
      </rPr>
      <t>Мероприятие 1.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</si>
  <si>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</si>
  <si>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</si>
  <si>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</si>
  <si>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Мероприятие 6                                                       Гранты на поддержку и развиттие народных самодеятельных коллективов</t>
  </si>
  <si>
    <t>Мероприятие 7   Организация и проведение мероприятий в рамках деятельности ТОС</t>
  </si>
  <si>
    <t>Мероприятие 1   Обеспечение библиотечно-информационного обслуживания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</si>
  <si>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</si>
  <si>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</si>
  <si>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>Индикатор 1     Доля площади помещений Музея, находящихся в нормативном состоянии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</si>
  <si>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</si>
  <si>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</si>
  <si>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</si>
  <si>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Мероприятие 2    Ведение  бухгалтерского, налогового и статистического учёта в обслуживаемых учреждениях</t>
  </si>
  <si>
    <t>ВСЕГО ЗА 2 ЭТАП</t>
  </si>
  <si>
    <t>5.3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</si>
  <si>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</si>
  <si>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t>Мероприятие 3   Выплаты компенсации работникам муниципальных учреждений культуры за наем (поднаем) жилых помещений</t>
  </si>
  <si>
    <t>2.3.</t>
  </si>
  <si>
    <t xml:space="preserve">Мероприятие 3   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</si>
  <si>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 xml:space="preserve">Мероприятие 3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</si>
  <si>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</si>
  <si>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2021-2025</t>
  </si>
  <si>
    <t>Индикатор 3   Численность участников культурно-досуговых формирований</t>
  </si>
  <si>
    <t>Индикатор  2   Количество культурно - досуговых формирований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</si>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</sst>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0"/>
      <name val="Arial Cyr"/>
      <family val="2"/>
    </font>
    <font>
      <sz val="10"/>
      <name val="Arial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b/>
      <sz val="10"/>
      <color indexed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1">
      <alignment vertical="top" wrapText="1"/>
      <protection/>
    </xf>
  </cellStyleXfs>
  <cellXfs count="2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0" fontId="8" fillId="0" borderId="0" xfId="0" applyFont="1"/>
    <xf numFmtId="1" fontId="3" fillId="0" borderId="2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vertical="top" wrapText="1"/>
    </xf>
    <xf numFmtId="0" fontId="0" fillId="2" borderId="0" xfId="0" applyFill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3" fillId="0" borderId="4" xfId="0" applyFont="1" applyBorder="1" applyAlignment="1">
      <alignment horizontal="justify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vertical="top" wrapText="1"/>
    </xf>
    <xf numFmtId="0" fontId="10" fillId="0" borderId="0" xfId="0" applyFont="1"/>
    <xf numFmtId="0" fontId="3" fillId="0" borderId="0" xfId="0" applyFont="1" applyBorder="1" applyAlignment="1">
      <alignment vertical="top" wrapText="1"/>
    </xf>
    <xf numFmtId="0" fontId="8" fillId="0" borderId="10" xfId="0" applyFont="1" applyBorder="1"/>
    <xf numFmtId="0" fontId="8" fillId="0" borderId="0" xfId="0" applyFont="1" applyBorder="1"/>
    <xf numFmtId="164" fontId="7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vertical="top" wrapText="1"/>
    </xf>
    <xf numFmtId="164" fontId="3" fillId="4" borderId="4" xfId="0" applyNumberFormat="1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164" fontId="7" fillId="3" borderId="4" xfId="0" applyNumberFormat="1" applyFont="1" applyFill="1" applyBorder="1" applyAlignment="1">
      <alignment horizontal="right" vertical="top" wrapText="1"/>
    </xf>
    <xf numFmtId="164" fontId="7" fillId="3" borderId="4" xfId="0" applyNumberFormat="1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7" fillId="0" borderId="8" xfId="0" applyNumberFormat="1" applyFont="1" applyFill="1" applyBorder="1" applyAlignment="1">
      <alignment horizontal="right" vertical="top" wrapText="1"/>
    </xf>
    <xf numFmtId="164" fontId="7" fillId="0" borderId="8" xfId="0" applyNumberFormat="1" applyFont="1" applyBorder="1" applyAlignment="1">
      <alignment vertical="top" wrapText="1"/>
    </xf>
    <xf numFmtId="0" fontId="3" fillId="5" borderId="11" xfId="0" applyFont="1" applyFill="1" applyBorder="1" applyAlignment="1">
      <alignment horizontal="center" vertical="top" wrapText="1"/>
    </xf>
    <xf numFmtId="164" fontId="7" fillId="3" borderId="8" xfId="0" applyNumberFormat="1" applyFont="1" applyFill="1" applyBorder="1" applyAlignment="1">
      <alignment horizontal="right" vertical="top" wrapText="1"/>
    </xf>
    <xf numFmtId="164" fontId="7" fillId="4" borderId="8" xfId="0" applyNumberFormat="1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vertical="top" wrapText="1"/>
    </xf>
    <xf numFmtId="164" fontId="3" fillId="6" borderId="4" xfId="0" applyNumberFormat="1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horizontal="right" vertical="top" wrapText="1"/>
    </xf>
    <xf numFmtId="164" fontId="7" fillId="3" borderId="8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justify" vertical="top" wrapText="1"/>
    </xf>
    <xf numFmtId="0" fontId="3" fillId="6" borderId="2" xfId="0" applyFont="1" applyFill="1" applyBorder="1" applyAlignment="1">
      <alignment horizontal="left" vertical="top" wrapText="1"/>
    </xf>
    <xf numFmtId="1" fontId="7" fillId="3" borderId="6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8" fillId="3" borderId="0" xfId="0" applyFont="1" applyFill="1"/>
    <xf numFmtId="1" fontId="7" fillId="4" borderId="6" xfId="0" applyNumberFormat="1" applyFont="1" applyFill="1" applyBorder="1" applyAlignment="1">
      <alignment horizontal="center" vertical="top" wrapText="1"/>
    </xf>
    <xf numFmtId="0" fontId="8" fillId="4" borderId="0" xfId="0" applyFont="1" applyFill="1"/>
    <xf numFmtId="0" fontId="0" fillId="3" borderId="0" xfId="0" applyFill="1"/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1" fontId="7" fillId="3" borderId="8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7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1" fontId="3" fillId="4" borderId="8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16" fontId="3" fillId="3" borderId="5" xfId="0" applyNumberFormat="1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right" vertical="top" wrapText="1"/>
    </xf>
    <xf numFmtId="164" fontId="7" fillId="3" borderId="8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3" borderId="13" xfId="20" applyNumberFormat="1" applyFont="1" applyFill="1" applyBorder="1" applyAlignment="1" applyProtection="1">
      <alignment horizontal="center" vertical="top" wrapText="1"/>
      <protection/>
    </xf>
    <xf numFmtId="0" fontId="3" fillId="3" borderId="14" xfId="20" applyNumberFormat="1" applyFont="1" applyFill="1" applyBorder="1" applyAlignment="1" applyProtection="1">
      <alignment horizontal="center" vertical="top" wrapText="1"/>
      <protection/>
    </xf>
    <xf numFmtId="0" fontId="3" fillId="0" borderId="4" xfId="0" applyFont="1" applyBorder="1" applyAlignment="1">
      <alignment horizontal="center" vertical="top" wrapText="1"/>
    </xf>
    <xf numFmtId="16" fontId="3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6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zoomScale="60" zoomScaleNormal="60" zoomScaleSheetLayoutView="100" workbookViewId="0" topLeftCell="A1">
      <selection activeCell="B18" sqref="B18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7.00390625" style="0" customWidth="1"/>
    <col min="12" max="12" width="16.25390625" style="0" customWidth="1"/>
    <col min="13" max="13" width="19.25390625" style="0" customWidth="1"/>
    <col min="14" max="1025" width="8.25390625" style="0" customWidth="1"/>
  </cols>
  <sheetData>
    <row r="1" ht="12.75">
      <c r="C1"/>
    </row>
    <row r="2" spans="1:13" ht="20.25">
      <c r="A2" s="2"/>
      <c r="B2" s="187" t="s">
        <v>79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2" ht="81" customHeight="1">
      <c r="A3" s="185" t="s">
        <v>0</v>
      </c>
      <c r="B3" s="185" t="s">
        <v>1</v>
      </c>
      <c r="C3" s="161" t="s">
        <v>2</v>
      </c>
      <c r="D3" s="185" t="s">
        <v>3</v>
      </c>
      <c r="E3" s="185" t="s">
        <v>4</v>
      </c>
      <c r="F3" s="185" t="s">
        <v>5</v>
      </c>
      <c r="G3" s="188" t="s">
        <v>6</v>
      </c>
      <c r="H3" s="189"/>
      <c r="I3" s="189"/>
      <c r="J3" s="189"/>
      <c r="K3" s="190"/>
      <c r="L3" s="58"/>
    </row>
    <row r="4" spans="1:11" ht="81">
      <c r="A4" s="185"/>
      <c r="B4" s="185"/>
      <c r="C4" s="161"/>
      <c r="D4" s="185"/>
      <c r="E4" s="185"/>
      <c r="F4" s="185"/>
      <c r="G4" s="82">
        <v>2021</v>
      </c>
      <c r="H4" s="82">
        <v>2022</v>
      </c>
      <c r="I4" s="82">
        <v>2023</v>
      </c>
      <c r="J4" s="82">
        <v>2024</v>
      </c>
      <c r="K4" s="83" t="s">
        <v>80</v>
      </c>
    </row>
    <row r="5" spans="1:11" ht="89.25" customHeight="1">
      <c r="A5" s="103" t="s">
        <v>7</v>
      </c>
      <c r="B5" s="110" t="s">
        <v>81</v>
      </c>
      <c r="C5" s="105"/>
      <c r="D5" s="106" t="s">
        <v>82</v>
      </c>
      <c r="E5" s="107" t="s">
        <v>8</v>
      </c>
      <c r="F5" s="98" t="s">
        <v>9</v>
      </c>
      <c r="G5" s="99">
        <f>SUM(G6,G8,G13,G16,G20,G24,G25,G28)</f>
        <v>128388.40000000001</v>
      </c>
      <c r="H5" s="99">
        <f>SUM(H6,H8,H13,H16,H20,H24,H25,H28)</f>
        <v>124753.8</v>
      </c>
      <c r="I5" s="99">
        <f>SUM(I6,I8,I13,I16,I20,I24,I25,I28)</f>
        <v>124941.4</v>
      </c>
      <c r="J5" s="99">
        <f>SUM(J6,J8,J13,J16,J20,J24,J25,J28)</f>
        <v>108630</v>
      </c>
      <c r="K5" s="99">
        <f>SUM(G5:J5)</f>
        <v>486713.6</v>
      </c>
    </row>
    <row r="6" spans="1:11" ht="60.75">
      <c r="A6" s="8" t="s">
        <v>10</v>
      </c>
      <c r="B6" s="9" t="s">
        <v>83</v>
      </c>
      <c r="C6" s="10"/>
      <c r="D6" s="5" t="s">
        <v>82</v>
      </c>
      <c r="E6" s="82" t="s">
        <v>8</v>
      </c>
      <c r="F6" s="6" t="s">
        <v>11</v>
      </c>
      <c r="G6" s="65">
        <v>8155.6</v>
      </c>
      <c r="H6" s="65">
        <v>6000</v>
      </c>
      <c r="I6" s="90">
        <v>6000</v>
      </c>
      <c r="J6" s="90">
        <v>6000</v>
      </c>
      <c r="K6" s="90">
        <f>SUM(G6:J6)</f>
        <v>26155.6</v>
      </c>
    </row>
    <row r="7" spans="1:13" s="118" customFormat="1" ht="40.5" customHeight="1">
      <c r="A7" s="111"/>
      <c r="B7" s="112" t="s">
        <v>12</v>
      </c>
      <c r="C7" s="113">
        <v>1</v>
      </c>
      <c r="D7" s="112"/>
      <c r="E7" s="114" t="s">
        <v>13</v>
      </c>
      <c r="F7" s="112"/>
      <c r="G7" s="69">
        <v>50</v>
      </c>
      <c r="H7" s="69">
        <v>50</v>
      </c>
      <c r="I7" s="69">
        <v>50</v>
      </c>
      <c r="J7" s="69">
        <v>50</v>
      </c>
      <c r="K7" s="69"/>
      <c r="L7" s="115"/>
      <c r="M7" s="115"/>
    </row>
    <row r="8" spans="1:11" s="118" customFormat="1" ht="60.75">
      <c r="A8" s="141" t="s">
        <v>14</v>
      </c>
      <c r="B8" s="142" t="s">
        <v>15</v>
      </c>
      <c r="C8" s="143"/>
      <c r="D8" s="144" t="s">
        <v>82</v>
      </c>
      <c r="E8" s="125" t="s">
        <v>8</v>
      </c>
      <c r="F8" s="145" t="s">
        <v>11</v>
      </c>
      <c r="G8" s="65">
        <v>100119</v>
      </c>
      <c r="H8" s="65">
        <v>100353.8</v>
      </c>
      <c r="I8" s="65">
        <v>100541.4</v>
      </c>
      <c r="J8" s="65">
        <v>87500</v>
      </c>
      <c r="K8" s="65">
        <f>SUM(G8:J8)</f>
        <v>388514.19999999995</v>
      </c>
    </row>
    <row r="9" spans="1:13" s="118" customFormat="1" ht="40.5">
      <c r="A9" s="116"/>
      <c r="B9" s="112" t="s">
        <v>16</v>
      </c>
      <c r="C9" s="113">
        <v>0.5</v>
      </c>
      <c r="D9" s="112"/>
      <c r="E9" s="114" t="s">
        <v>13</v>
      </c>
      <c r="F9" s="112"/>
      <c r="G9" s="69">
        <v>350</v>
      </c>
      <c r="H9" s="69">
        <v>350</v>
      </c>
      <c r="I9" s="69">
        <v>350</v>
      </c>
      <c r="J9" s="69">
        <v>350</v>
      </c>
      <c r="K9" s="69"/>
      <c r="L9" s="117"/>
      <c r="M9" s="117"/>
    </row>
    <row r="10" spans="1:11" s="118" customFormat="1" ht="20.25">
      <c r="A10" s="116"/>
      <c r="B10" s="154" t="s">
        <v>107</v>
      </c>
      <c r="C10" s="152">
        <v>0.25</v>
      </c>
      <c r="D10" s="156"/>
      <c r="E10" s="154" t="s">
        <v>13</v>
      </c>
      <c r="F10" s="154"/>
      <c r="G10" s="158">
        <v>83</v>
      </c>
      <c r="H10" s="158">
        <v>83</v>
      </c>
      <c r="I10" s="158">
        <v>83</v>
      </c>
      <c r="J10" s="158">
        <v>83</v>
      </c>
      <c r="K10" s="158"/>
    </row>
    <row r="11" spans="1:13" s="118" customFormat="1" ht="40.5" customHeight="1">
      <c r="A11" s="111"/>
      <c r="B11" s="155"/>
      <c r="C11" s="153"/>
      <c r="D11" s="157"/>
      <c r="E11" s="155"/>
      <c r="F11" s="155"/>
      <c r="G11" s="159"/>
      <c r="H11" s="159"/>
      <c r="I11" s="159"/>
      <c r="J11" s="159"/>
      <c r="K11" s="159"/>
      <c r="L11" s="115"/>
      <c r="M11" s="115"/>
    </row>
    <row r="12" spans="1:13" s="118" customFormat="1" ht="60.75">
      <c r="A12" s="116"/>
      <c r="B12" s="112" t="s">
        <v>106</v>
      </c>
      <c r="C12" s="113">
        <v>0.25</v>
      </c>
      <c r="D12" s="112"/>
      <c r="E12" s="114" t="s">
        <v>18</v>
      </c>
      <c r="F12" s="112"/>
      <c r="G12" s="68">
        <v>2300</v>
      </c>
      <c r="H12" s="68">
        <v>2300</v>
      </c>
      <c r="I12" s="68">
        <v>2300</v>
      </c>
      <c r="J12" s="68">
        <v>2300</v>
      </c>
      <c r="K12" s="69"/>
      <c r="L12" s="117"/>
      <c r="M12" s="117"/>
    </row>
    <row r="13" spans="1:11" ht="101.25">
      <c r="A13" s="15" t="s">
        <v>19</v>
      </c>
      <c r="B13" s="3" t="s">
        <v>20</v>
      </c>
      <c r="C13" s="4"/>
      <c r="D13" s="5" t="s">
        <v>82</v>
      </c>
      <c r="E13" s="82" t="s">
        <v>8</v>
      </c>
      <c r="F13" s="6" t="s">
        <v>11</v>
      </c>
      <c r="G13" s="65">
        <v>11413.8</v>
      </c>
      <c r="H13" s="65">
        <v>10000</v>
      </c>
      <c r="I13" s="90">
        <v>10000</v>
      </c>
      <c r="J13" s="90">
        <v>6000</v>
      </c>
      <c r="K13" s="90">
        <f>SUM(G13:J13)</f>
        <v>37413.8</v>
      </c>
    </row>
    <row r="14" spans="1:13" ht="60.75">
      <c r="A14" s="11"/>
      <c r="B14" s="12" t="s">
        <v>84</v>
      </c>
      <c r="C14" s="79">
        <v>0.5</v>
      </c>
      <c r="D14" s="16"/>
      <c r="E14" s="18" t="s">
        <v>21</v>
      </c>
      <c r="F14" s="16"/>
      <c r="G14" s="68">
        <v>100</v>
      </c>
      <c r="H14" s="68">
        <v>100</v>
      </c>
      <c r="I14" s="91">
        <v>100</v>
      </c>
      <c r="J14" s="91">
        <v>100</v>
      </c>
      <c r="K14" s="61"/>
      <c r="L14" s="14"/>
      <c r="M14" s="14"/>
    </row>
    <row r="15" spans="1:13" ht="101.25">
      <c r="A15" s="11"/>
      <c r="B15" s="12" t="s">
        <v>85</v>
      </c>
      <c r="C15" s="79">
        <v>0.5</v>
      </c>
      <c r="D15" s="16"/>
      <c r="E15" s="18" t="s">
        <v>21</v>
      </c>
      <c r="F15" s="16"/>
      <c r="G15" s="68">
        <v>100</v>
      </c>
      <c r="H15" s="68">
        <v>100</v>
      </c>
      <c r="I15" s="91">
        <v>100</v>
      </c>
      <c r="J15" s="91">
        <v>100</v>
      </c>
      <c r="K15" s="61"/>
      <c r="L15" s="14"/>
      <c r="M15" s="14"/>
    </row>
    <row r="16" spans="1:11" ht="60.75">
      <c r="A16" s="19" t="s">
        <v>22</v>
      </c>
      <c r="B16" s="9" t="s">
        <v>23</v>
      </c>
      <c r="C16" s="20"/>
      <c r="D16" s="5" t="s">
        <v>82</v>
      </c>
      <c r="E16" s="82" t="s">
        <v>8</v>
      </c>
      <c r="F16" s="6" t="s">
        <v>11</v>
      </c>
      <c r="G16" s="65">
        <v>1500</v>
      </c>
      <c r="H16" s="65">
        <v>1600</v>
      </c>
      <c r="I16" s="90">
        <v>1600</v>
      </c>
      <c r="J16" s="90">
        <v>1500</v>
      </c>
      <c r="K16" s="90">
        <f>SUM(G16:J16)</f>
        <v>6200</v>
      </c>
    </row>
    <row r="17" spans="1:13" s="118" customFormat="1" ht="40.5">
      <c r="A17" s="111"/>
      <c r="B17" s="119" t="s">
        <v>24</v>
      </c>
      <c r="C17" s="120">
        <v>0.5</v>
      </c>
      <c r="D17" s="119"/>
      <c r="E17" s="121" t="s">
        <v>25</v>
      </c>
      <c r="F17" s="119"/>
      <c r="G17" s="69">
        <v>4000</v>
      </c>
      <c r="H17" s="69">
        <v>4000</v>
      </c>
      <c r="I17" s="69">
        <v>4000</v>
      </c>
      <c r="J17" s="69">
        <v>4000</v>
      </c>
      <c r="K17" s="69"/>
      <c r="L17" s="115"/>
      <c r="M17" s="115"/>
    </row>
    <row r="18" spans="1:11" s="118" customFormat="1" ht="40.5">
      <c r="A18" s="122"/>
      <c r="B18" s="119" t="s">
        <v>26</v>
      </c>
      <c r="C18" s="120">
        <v>0.25</v>
      </c>
      <c r="D18" s="119"/>
      <c r="E18" s="121" t="s">
        <v>27</v>
      </c>
      <c r="F18" s="119"/>
      <c r="G18" s="69">
        <v>70</v>
      </c>
      <c r="H18" s="69">
        <v>70</v>
      </c>
      <c r="I18" s="69">
        <v>70</v>
      </c>
      <c r="J18" s="69">
        <v>70</v>
      </c>
      <c r="K18" s="69"/>
    </row>
    <row r="19" spans="1:11" s="118" customFormat="1" ht="121.5">
      <c r="A19" s="111"/>
      <c r="B19" s="119" t="s">
        <v>28</v>
      </c>
      <c r="C19" s="124">
        <v>0.25</v>
      </c>
      <c r="D19" s="119"/>
      <c r="E19" s="121" t="s">
        <v>13</v>
      </c>
      <c r="F19" s="119"/>
      <c r="G19" s="69">
        <v>85</v>
      </c>
      <c r="H19" s="69">
        <v>85</v>
      </c>
      <c r="I19" s="69">
        <v>85</v>
      </c>
      <c r="J19" s="69">
        <v>85</v>
      </c>
      <c r="K19" s="69"/>
    </row>
    <row r="20" spans="1:13" ht="101.25" customHeight="1">
      <c r="A20" s="19" t="s">
        <v>29</v>
      </c>
      <c r="B20" s="9" t="s">
        <v>30</v>
      </c>
      <c r="C20" s="21"/>
      <c r="D20" s="5" t="s">
        <v>82</v>
      </c>
      <c r="E20" s="22" t="s">
        <v>8</v>
      </c>
      <c r="F20" s="23" t="s">
        <v>11</v>
      </c>
      <c r="G20" s="65">
        <v>6000</v>
      </c>
      <c r="H20" s="65">
        <v>6000</v>
      </c>
      <c r="I20" s="90">
        <v>6000</v>
      </c>
      <c r="J20" s="90">
        <v>6500</v>
      </c>
      <c r="K20" s="90">
        <f>SUM(G20:J20)</f>
        <v>24500</v>
      </c>
      <c r="L20" s="25"/>
      <c r="M20" s="25"/>
    </row>
    <row r="21" spans="1:11" s="118" customFormat="1" ht="60.75">
      <c r="A21" s="126"/>
      <c r="B21" s="112" t="s">
        <v>31</v>
      </c>
      <c r="C21" s="127">
        <v>0.5</v>
      </c>
      <c r="D21" s="128"/>
      <c r="E21" s="114" t="s">
        <v>13</v>
      </c>
      <c r="F21" s="119"/>
      <c r="G21" s="69">
        <v>55</v>
      </c>
      <c r="H21" s="69">
        <v>55</v>
      </c>
      <c r="I21" s="69">
        <v>55</v>
      </c>
      <c r="J21" s="69">
        <v>55</v>
      </c>
      <c r="K21" s="66"/>
    </row>
    <row r="22" spans="1:13" s="118" customFormat="1" ht="121.5">
      <c r="A22" s="126"/>
      <c r="B22" s="129" t="s">
        <v>32</v>
      </c>
      <c r="C22" s="130">
        <v>0.25</v>
      </c>
      <c r="D22" s="131"/>
      <c r="E22" s="132" t="s">
        <v>13</v>
      </c>
      <c r="F22" s="119"/>
      <c r="G22" s="69">
        <v>30</v>
      </c>
      <c r="H22" s="69">
        <v>30</v>
      </c>
      <c r="I22" s="69">
        <v>30</v>
      </c>
      <c r="J22" s="69">
        <v>30</v>
      </c>
      <c r="K22" s="66"/>
      <c r="L22" s="123"/>
      <c r="M22" s="123"/>
    </row>
    <row r="23" spans="1:13" s="118" customFormat="1" ht="101.25">
      <c r="A23" s="126"/>
      <c r="B23" s="129" t="s">
        <v>86</v>
      </c>
      <c r="C23" s="130">
        <v>0.25</v>
      </c>
      <c r="D23" s="131"/>
      <c r="E23" s="132" t="s">
        <v>27</v>
      </c>
      <c r="F23" s="119"/>
      <c r="G23" s="69">
        <v>10</v>
      </c>
      <c r="H23" s="69">
        <v>10</v>
      </c>
      <c r="I23" s="69">
        <v>10</v>
      </c>
      <c r="J23" s="69">
        <v>10</v>
      </c>
      <c r="K23" s="66"/>
      <c r="L23" s="123"/>
      <c r="M23" s="123"/>
    </row>
    <row r="24" spans="1:11" ht="60.75">
      <c r="A24" s="28" t="s">
        <v>33</v>
      </c>
      <c r="B24" s="30" t="s">
        <v>87</v>
      </c>
      <c r="C24" s="27"/>
      <c r="D24" s="5" t="s">
        <v>82</v>
      </c>
      <c r="E24" s="76" t="s">
        <v>8</v>
      </c>
      <c r="F24" s="12"/>
      <c r="G24" s="65">
        <v>300</v>
      </c>
      <c r="H24" s="65">
        <v>300</v>
      </c>
      <c r="I24" s="90">
        <v>300</v>
      </c>
      <c r="J24" s="90">
        <v>300</v>
      </c>
      <c r="K24" s="24">
        <f aca="true" t="shared" si="0" ref="K24:K33">SUM(G24:J24)</f>
        <v>1200</v>
      </c>
    </row>
    <row r="25" spans="1:11" ht="60.75" customHeight="1">
      <c r="A25" s="194" t="s">
        <v>34</v>
      </c>
      <c r="B25" s="191" t="s">
        <v>88</v>
      </c>
      <c r="C25" s="197"/>
      <c r="D25" s="197" t="s">
        <v>82</v>
      </c>
      <c r="E25" s="191" t="s">
        <v>8</v>
      </c>
      <c r="F25" s="26" t="s">
        <v>108</v>
      </c>
      <c r="G25" s="65">
        <f>G26+G27</f>
        <v>700</v>
      </c>
      <c r="H25" s="65">
        <f aca="true" t="shared" si="1" ref="H25:J25">H26+H27</f>
        <v>300</v>
      </c>
      <c r="I25" s="65">
        <f t="shared" si="1"/>
        <v>300</v>
      </c>
      <c r="J25" s="65">
        <f t="shared" si="1"/>
        <v>450</v>
      </c>
      <c r="K25" s="24">
        <f>SUM(G25:J25)</f>
        <v>1750</v>
      </c>
    </row>
    <row r="26" spans="1:11" ht="40.5">
      <c r="A26" s="195"/>
      <c r="B26" s="192"/>
      <c r="C26" s="198"/>
      <c r="D26" s="198"/>
      <c r="E26" s="192"/>
      <c r="F26" s="150" t="s">
        <v>65</v>
      </c>
      <c r="G26" s="65">
        <v>200</v>
      </c>
      <c r="H26" s="65">
        <v>0</v>
      </c>
      <c r="I26" s="65">
        <v>0</v>
      </c>
      <c r="J26" s="65">
        <v>0</v>
      </c>
      <c r="K26" s="24">
        <f aca="true" t="shared" si="2" ref="K26:K27">SUM(G26:J26)</f>
        <v>200</v>
      </c>
    </row>
    <row r="27" spans="1:11" ht="20.25">
      <c r="A27" s="196"/>
      <c r="B27" s="193"/>
      <c r="C27" s="199"/>
      <c r="D27" s="199"/>
      <c r="E27" s="193"/>
      <c r="F27" s="151" t="s">
        <v>11</v>
      </c>
      <c r="G27" s="65">
        <v>500</v>
      </c>
      <c r="H27" s="65">
        <v>300</v>
      </c>
      <c r="I27" s="90">
        <v>300</v>
      </c>
      <c r="J27" s="90">
        <v>450</v>
      </c>
      <c r="K27" s="24">
        <f t="shared" si="2"/>
        <v>1550</v>
      </c>
    </row>
    <row r="28" spans="1:13" ht="20.25" customHeight="1">
      <c r="A28" s="74" t="s">
        <v>35</v>
      </c>
      <c r="B28" s="30" t="s">
        <v>36</v>
      </c>
      <c r="C28" s="27"/>
      <c r="D28" s="5" t="s">
        <v>82</v>
      </c>
      <c r="E28" s="76" t="s">
        <v>8</v>
      </c>
      <c r="F28" s="12"/>
      <c r="G28" s="65">
        <v>200</v>
      </c>
      <c r="H28" s="65">
        <v>200</v>
      </c>
      <c r="I28" s="90">
        <v>200</v>
      </c>
      <c r="J28" s="90">
        <v>380</v>
      </c>
      <c r="K28" s="24">
        <f t="shared" si="0"/>
        <v>980</v>
      </c>
      <c r="L28" s="31"/>
      <c r="M28" s="31"/>
    </row>
    <row r="29" spans="1:11" ht="47.25" customHeight="1">
      <c r="A29" s="166" t="s">
        <v>37</v>
      </c>
      <c r="B29" s="166" t="s">
        <v>38</v>
      </c>
      <c r="C29" s="166"/>
      <c r="D29" s="166" t="s">
        <v>82</v>
      </c>
      <c r="E29" s="166" t="s">
        <v>8</v>
      </c>
      <c r="F29" s="98" t="s">
        <v>9</v>
      </c>
      <c r="G29" s="99">
        <f>SUM(G32,G33,G36,G39)</f>
        <v>62977.4</v>
      </c>
      <c r="H29" s="99">
        <f aca="true" t="shared" si="3" ref="H29:J29">SUM(H32:H33,H36,H39)</f>
        <v>53675</v>
      </c>
      <c r="I29" s="99">
        <f t="shared" si="3"/>
        <v>52895</v>
      </c>
      <c r="J29" s="99">
        <f t="shared" si="3"/>
        <v>48500</v>
      </c>
      <c r="K29" s="99">
        <f>SUM(G29:J29)</f>
        <v>218047.4</v>
      </c>
    </row>
    <row r="30" spans="1:11" ht="30" customHeight="1">
      <c r="A30" s="167"/>
      <c r="B30" s="167"/>
      <c r="C30" s="167"/>
      <c r="D30" s="167"/>
      <c r="E30" s="167"/>
      <c r="F30" s="109" t="s">
        <v>11</v>
      </c>
      <c r="G30" s="99">
        <f>G32+G36+G40</f>
        <v>62977.4</v>
      </c>
      <c r="H30" s="99">
        <f aca="true" t="shared" si="4" ref="H30:J30">H32+H36+H40</f>
        <v>52675</v>
      </c>
      <c r="I30" s="99">
        <f t="shared" si="4"/>
        <v>52895</v>
      </c>
      <c r="J30" s="99">
        <f t="shared" si="4"/>
        <v>48500</v>
      </c>
      <c r="K30" s="99">
        <f aca="true" t="shared" si="5" ref="K30:K31">SUM(G30:J30)</f>
        <v>217047.4</v>
      </c>
    </row>
    <row r="31" spans="1:11" ht="40.5">
      <c r="A31" s="168"/>
      <c r="B31" s="168"/>
      <c r="C31" s="168"/>
      <c r="D31" s="168"/>
      <c r="E31" s="168"/>
      <c r="F31" s="109" t="s">
        <v>40</v>
      </c>
      <c r="G31" s="99">
        <f>G33+G39</f>
        <v>0</v>
      </c>
      <c r="H31" s="99">
        <f aca="true" t="shared" si="6" ref="H31:J31">H33+H39</f>
        <v>1000</v>
      </c>
      <c r="I31" s="99">
        <f t="shared" si="6"/>
        <v>0</v>
      </c>
      <c r="J31" s="99">
        <f t="shared" si="6"/>
        <v>0</v>
      </c>
      <c r="K31" s="99">
        <f t="shared" si="5"/>
        <v>1000</v>
      </c>
    </row>
    <row r="32" spans="1:11" ht="20.25">
      <c r="A32" s="173" t="s">
        <v>39</v>
      </c>
      <c r="B32" s="185" t="s">
        <v>89</v>
      </c>
      <c r="C32" s="161"/>
      <c r="D32" s="185" t="s">
        <v>82</v>
      </c>
      <c r="E32" s="185" t="s">
        <v>8</v>
      </c>
      <c r="F32" s="32" t="s">
        <v>11</v>
      </c>
      <c r="G32" s="67">
        <v>49754</v>
      </c>
      <c r="H32" s="67">
        <v>50675</v>
      </c>
      <c r="I32" s="71">
        <v>50895</v>
      </c>
      <c r="J32" s="71">
        <v>45500</v>
      </c>
      <c r="K32" s="33">
        <f t="shared" si="0"/>
        <v>196824</v>
      </c>
    </row>
    <row r="33" spans="1:11" ht="40.5" customHeight="1">
      <c r="A33" s="173"/>
      <c r="B33" s="185"/>
      <c r="C33" s="161"/>
      <c r="D33" s="185"/>
      <c r="E33" s="185"/>
      <c r="F33" s="32" t="s">
        <v>40</v>
      </c>
      <c r="G33" s="67">
        <v>0</v>
      </c>
      <c r="H33" s="67">
        <v>0</v>
      </c>
      <c r="I33" s="33">
        <v>0</v>
      </c>
      <c r="J33" s="33">
        <v>0</v>
      </c>
      <c r="K33" s="33">
        <f t="shared" si="0"/>
        <v>0</v>
      </c>
    </row>
    <row r="34" spans="1:13" s="118" customFormat="1" ht="60.75">
      <c r="A34" s="173"/>
      <c r="B34" s="133" t="s">
        <v>41</v>
      </c>
      <c r="C34" s="134">
        <v>0.6</v>
      </c>
      <c r="D34" s="121"/>
      <c r="E34" s="121" t="s">
        <v>17</v>
      </c>
      <c r="F34" s="135"/>
      <c r="G34" s="68">
        <v>30</v>
      </c>
      <c r="H34" s="68">
        <v>30</v>
      </c>
      <c r="I34" s="68">
        <v>30</v>
      </c>
      <c r="J34" s="68">
        <v>30</v>
      </c>
      <c r="K34" s="69"/>
      <c r="L34" s="115"/>
      <c r="M34" s="115"/>
    </row>
    <row r="35" spans="1:11" s="118" customFormat="1" ht="60.75">
      <c r="A35" s="173"/>
      <c r="B35" s="136" t="s">
        <v>42</v>
      </c>
      <c r="C35" s="137">
        <v>0.4</v>
      </c>
      <c r="D35" s="138"/>
      <c r="E35" s="138" t="s">
        <v>43</v>
      </c>
      <c r="F35" s="121"/>
      <c r="G35" s="68">
        <v>6000</v>
      </c>
      <c r="H35" s="68">
        <v>6000</v>
      </c>
      <c r="I35" s="68">
        <v>6000</v>
      </c>
      <c r="J35" s="68">
        <v>6000</v>
      </c>
      <c r="K35" s="69"/>
    </row>
    <row r="36" spans="1:11" ht="81">
      <c r="A36" s="173" t="s">
        <v>44</v>
      </c>
      <c r="B36" s="3" t="s">
        <v>90</v>
      </c>
      <c r="C36" s="84"/>
      <c r="D36" s="5" t="s">
        <v>82</v>
      </c>
      <c r="E36" s="81" t="s">
        <v>8</v>
      </c>
      <c r="F36" s="29" t="s">
        <v>11</v>
      </c>
      <c r="G36" s="100">
        <v>13223.4</v>
      </c>
      <c r="H36" s="100">
        <v>2000</v>
      </c>
      <c r="I36" s="92">
        <v>2000</v>
      </c>
      <c r="J36" s="92">
        <v>3000</v>
      </c>
      <c r="K36" s="92">
        <f>SUM(G36:J36)</f>
        <v>20223.4</v>
      </c>
    </row>
    <row r="37" spans="1:13" ht="60.75" customHeight="1">
      <c r="A37" s="173"/>
      <c r="B37" s="12" t="s">
        <v>91</v>
      </c>
      <c r="C37" s="79">
        <v>0.9</v>
      </c>
      <c r="D37" s="18"/>
      <c r="E37" s="18" t="s">
        <v>21</v>
      </c>
      <c r="F37" s="18"/>
      <c r="G37" s="91">
        <v>100</v>
      </c>
      <c r="H37" s="91">
        <v>100</v>
      </c>
      <c r="I37" s="91">
        <v>100</v>
      </c>
      <c r="J37" s="91">
        <v>100</v>
      </c>
      <c r="K37" s="91">
        <v>100</v>
      </c>
      <c r="L37" s="59"/>
      <c r="M37" s="60"/>
    </row>
    <row r="38" spans="1:11" ht="60.75">
      <c r="A38" s="173"/>
      <c r="B38" s="44" t="s">
        <v>45</v>
      </c>
      <c r="C38" s="34">
        <v>0.1</v>
      </c>
      <c r="D38" s="43"/>
      <c r="E38" s="39" t="s">
        <v>46</v>
      </c>
      <c r="F38" s="44"/>
      <c r="G38" s="93">
        <v>50</v>
      </c>
      <c r="H38" s="93">
        <v>50</v>
      </c>
      <c r="I38" s="93">
        <v>50</v>
      </c>
      <c r="J38" s="93">
        <v>50</v>
      </c>
      <c r="K38" s="93">
        <v>50</v>
      </c>
    </row>
    <row r="39" spans="1:11" s="118" customFormat="1" ht="40.5">
      <c r="A39" s="146" t="s">
        <v>101</v>
      </c>
      <c r="B39" s="183" t="s">
        <v>102</v>
      </c>
      <c r="C39" s="147"/>
      <c r="D39" s="148"/>
      <c r="E39" s="125" t="s">
        <v>8</v>
      </c>
      <c r="F39" s="149" t="s">
        <v>40</v>
      </c>
      <c r="G39" s="96">
        <v>0</v>
      </c>
      <c r="H39" s="102">
        <v>1000</v>
      </c>
      <c r="I39" s="96">
        <v>0</v>
      </c>
      <c r="J39" s="96">
        <v>0</v>
      </c>
      <c r="K39" s="65">
        <f>SUM(G39:J39)</f>
        <v>1000</v>
      </c>
    </row>
    <row r="40" spans="1:11" s="118" customFormat="1" ht="20.25">
      <c r="A40" s="146"/>
      <c r="B40" s="184"/>
      <c r="C40" s="147"/>
      <c r="D40" s="148"/>
      <c r="E40" s="125" t="s">
        <v>8</v>
      </c>
      <c r="F40" s="145" t="s">
        <v>11</v>
      </c>
      <c r="G40" s="96">
        <v>0</v>
      </c>
      <c r="H40" s="96">
        <v>0</v>
      </c>
      <c r="I40" s="96">
        <v>0</v>
      </c>
      <c r="J40" s="96">
        <v>0</v>
      </c>
      <c r="K40" s="65">
        <f>SUM(G40:J40)</f>
        <v>0</v>
      </c>
    </row>
    <row r="41" spans="1:11" ht="81">
      <c r="A41" s="108" t="s">
        <v>47</v>
      </c>
      <c r="B41" s="104" t="s">
        <v>48</v>
      </c>
      <c r="C41" s="105"/>
      <c r="D41" s="106" t="s">
        <v>82</v>
      </c>
      <c r="E41" s="107" t="s">
        <v>8</v>
      </c>
      <c r="F41" s="98" t="s">
        <v>9</v>
      </c>
      <c r="G41" s="99">
        <f>SUM(G42,G46,G50)</f>
        <v>41910.2</v>
      </c>
      <c r="H41" s="99">
        <f>SUM(H42,H46,H50)</f>
        <v>31943</v>
      </c>
      <c r="I41" s="99">
        <f>SUM(I42,I46,I50)</f>
        <v>32056</v>
      </c>
      <c r="J41" s="99">
        <f>SUM(J42,J46,J50)</f>
        <v>22500</v>
      </c>
      <c r="K41" s="99">
        <f>SUM(G41:J41)</f>
        <v>128409.2</v>
      </c>
    </row>
    <row r="42" spans="1:11" ht="82.5" customHeight="1">
      <c r="A42" s="173" t="s">
        <v>49</v>
      </c>
      <c r="B42" s="3" t="s">
        <v>50</v>
      </c>
      <c r="C42" s="84"/>
      <c r="D42" s="5" t="s">
        <v>82</v>
      </c>
      <c r="E42" s="82" t="s">
        <v>8</v>
      </c>
      <c r="F42" s="6" t="s">
        <v>11</v>
      </c>
      <c r="G42" s="65">
        <v>25834</v>
      </c>
      <c r="H42" s="65">
        <v>29943</v>
      </c>
      <c r="I42" s="90">
        <v>30056</v>
      </c>
      <c r="J42" s="90">
        <v>21500</v>
      </c>
      <c r="K42" s="90">
        <f>SUM(G42:J42)</f>
        <v>107333</v>
      </c>
    </row>
    <row r="43" spans="1:13" s="118" customFormat="1" ht="40.5">
      <c r="A43" s="173"/>
      <c r="B43" s="136" t="s">
        <v>51</v>
      </c>
      <c r="C43" s="137">
        <v>0.25</v>
      </c>
      <c r="D43" s="135"/>
      <c r="E43" s="138" t="s">
        <v>52</v>
      </c>
      <c r="F43" s="119"/>
      <c r="G43" s="69">
        <v>30</v>
      </c>
      <c r="H43" s="69">
        <v>30</v>
      </c>
      <c r="I43" s="69">
        <v>30</v>
      </c>
      <c r="J43" s="69">
        <v>30</v>
      </c>
      <c r="K43" s="69"/>
      <c r="L43" s="115"/>
      <c r="M43" s="115"/>
    </row>
    <row r="44" spans="1:11" s="118" customFormat="1" ht="60.75">
      <c r="A44" s="173"/>
      <c r="B44" s="136" t="s">
        <v>53</v>
      </c>
      <c r="C44" s="137">
        <v>0.25</v>
      </c>
      <c r="D44" s="135"/>
      <c r="E44" s="138" t="s">
        <v>54</v>
      </c>
      <c r="F44" s="119"/>
      <c r="G44" s="69">
        <v>440</v>
      </c>
      <c r="H44" s="69">
        <v>440</v>
      </c>
      <c r="I44" s="69">
        <v>440</v>
      </c>
      <c r="J44" s="69">
        <v>440</v>
      </c>
      <c r="K44" s="69"/>
    </row>
    <row r="45" spans="1:11" s="118" customFormat="1" ht="40.5">
      <c r="A45" s="139"/>
      <c r="B45" s="140" t="s">
        <v>55</v>
      </c>
      <c r="C45" s="120">
        <v>0.5</v>
      </c>
      <c r="D45" s="135"/>
      <c r="E45" s="121" t="s">
        <v>54</v>
      </c>
      <c r="F45" s="119"/>
      <c r="G45" s="69">
        <v>54000</v>
      </c>
      <c r="H45" s="69">
        <v>54000</v>
      </c>
      <c r="I45" s="69">
        <v>54000</v>
      </c>
      <c r="J45" s="69">
        <v>54000</v>
      </c>
      <c r="K45" s="69"/>
    </row>
    <row r="46" spans="1:11" ht="81">
      <c r="A46" s="82" t="s">
        <v>56</v>
      </c>
      <c r="B46" s="77" t="s">
        <v>57</v>
      </c>
      <c r="C46" s="78"/>
      <c r="D46" s="5" t="s">
        <v>82</v>
      </c>
      <c r="E46" s="82" t="s">
        <v>8</v>
      </c>
      <c r="F46" s="6" t="s">
        <v>11</v>
      </c>
      <c r="G46" s="65">
        <v>1000</v>
      </c>
      <c r="H46" s="65">
        <v>2000</v>
      </c>
      <c r="I46" s="7">
        <v>2000</v>
      </c>
      <c r="J46" s="7">
        <v>1000</v>
      </c>
      <c r="K46" s="7">
        <f>SUM(G46:J46)</f>
        <v>6000</v>
      </c>
    </row>
    <row r="47" spans="1:13" ht="60.75">
      <c r="A47" s="41"/>
      <c r="B47" s="42" t="s">
        <v>92</v>
      </c>
      <c r="C47" s="75">
        <v>0.5</v>
      </c>
      <c r="D47" s="35"/>
      <c r="E47" s="39" t="s">
        <v>21</v>
      </c>
      <c r="F47" s="44"/>
      <c r="G47" s="101">
        <v>100</v>
      </c>
      <c r="H47" s="101">
        <v>100</v>
      </c>
      <c r="I47" s="94">
        <v>100</v>
      </c>
      <c r="J47" s="94">
        <v>100</v>
      </c>
      <c r="K47" s="94">
        <v>100</v>
      </c>
      <c r="L47" s="14"/>
      <c r="M47" s="14"/>
    </row>
    <row r="48" spans="1:11" ht="60.75">
      <c r="A48" s="41"/>
      <c r="B48" s="36" t="s">
        <v>58</v>
      </c>
      <c r="C48" s="37">
        <v>0.25</v>
      </c>
      <c r="D48" s="35"/>
      <c r="E48" s="18" t="s">
        <v>21</v>
      </c>
      <c r="F48" s="16"/>
      <c r="G48" s="69">
        <v>2.5</v>
      </c>
      <c r="H48" s="69">
        <v>2.5</v>
      </c>
      <c r="I48" s="13">
        <v>2.5</v>
      </c>
      <c r="J48" s="13">
        <v>2.5</v>
      </c>
      <c r="K48" s="13">
        <v>2.5</v>
      </c>
    </row>
    <row r="49" spans="1:11" ht="40.5">
      <c r="A49" s="45"/>
      <c r="B49" s="40" t="s">
        <v>59</v>
      </c>
      <c r="C49" s="17">
        <v>0.25</v>
      </c>
      <c r="D49" s="35"/>
      <c r="E49" s="18" t="s">
        <v>46</v>
      </c>
      <c r="F49" s="16"/>
      <c r="G49" s="69">
        <v>1</v>
      </c>
      <c r="H49" s="69">
        <v>1</v>
      </c>
      <c r="I49" s="13">
        <v>1</v>
      </c>
      <c r="J49" s="13">
        <v>1</v>
      </c>
      <c r="K49" s="13">
        <v>4</v>
      </c>
    </row>
    <row r="50" spans="1:11" ht="239.25" customHeight="1">
      <c r="A50" s="46" t="s">
        <v>60</v>
      </c>
      <c r="B50" s="95" t="s">
        <v>103</v>
      </c>
      <c r="C50" s="47"/>
      <c r="D50" s="5" t="s">
        <v>82</v>
      </c>
      <c r="E50" s="82" t="s">
        <v>8</v>
      </c>
      <c r="F50" s="6" t="s">
        <v>11</v>
      </c>
      <c r="G50" s="102">
        <v>15076.2</v>
      </c>
      <c r="H50" s="65">
        <v>0</v>
      </c>
      <c r="I50" s="7">
        <v>0</v>
      </c>
      <c r="J50" s="7">
        <v>0</v>
      </c>
      <c r="K50" s="7">
        <f>SUM(G50:J50)</f>
        <v>15076.2</v>
      </c>
    </row>
    <row r="51" spans="1:11" ht="35.25" customHeight="1">
      <c r="A51" s="166" t="s">
        <v>61</v>
      </c>
      <c r="B51" s="166" t="s">
        <v>62</v>
      </c>
      <c r="C51" s="163"/>
      <c r="D51" s="166" t="s">
        <v>82</v>
      </c>
      <c r="E51" s="166" t="s">
        <v>8</v>
      </c>
      <c r="F51" s="98" t="s">
        <v>9</v>
      </c>
      <c r="G51" s="99">
        <f>SUM(G55,G59,)</f>
        <v>137151.5</v>
      </c>
      <c r="H51" s="99">
        <f>SUM(H55,H59,)</f>
        <v>122750</v>
      </c>
      <c r="I51" s="99">
        <f aca="true" t="shared" si="7" ref="I51:J51">SUM(I55,I59,)</f>
        <v>123020</v>
      </c>
      <c r="J51" s="99">
        <f t="shared" si="7"/>
        <v>90500</v>
      </c>
      <c r="K51" s="99">
        <f>SUM(G51:J51)</f>
        <v>473421.5</v>
      </c>
    </row>
    <row r="52" spans="1:11" ht="40.5">
      <c r="A52" s="167"/>
      <c r="B52" s="167"/>
      <c r="C52" s="164"/>
      <c r="D52" s="167"/>
      <c r="E52" s="167"/>
      <c r="F52" s="98" t="s">
        <v>40</v>
      </c>
      <c r="G52" s="99">
        <f>G60</f>
        <v>8763.5</v>
      </c>
      <c r="H52" s="99">
        <f aca="true" t="shared" si="8" ref="H52:J52">H60+H64</f>
        <v>0</v>
      </c>
      <c r="I52" s="99">
        <f t="shared" si="8"/>
        <v>0</v>
      </c>
      <c r="J52" s="99">
        <f t="shared" si="8"/>
        <v>0</v>
      </c>
      <c r="K52" s="99">
        <f aca="true" t="shared" si="9" ref="K52:K54">SUM(G52:J52)</f>
        <v>8763.5</v>
      </c>
    </row>
    <row r="53" spans="1:11" ht="40.5">
      <c r="A53" s="167"/>
      <c r="B53" s="167"/>
      <c r="C53" s="164"/>
      <c r="D53" s="167"/>
      <c r="E53" s="167"/>
      <c r="F53" s="98" t="s">
        <v>65</v>
      </c>
      <c r="G53" s="99">
        <f>G61</f>
        <v>3937.2</v>
      </c>
      <c r="H53" s="99">
        <f aca="true" t="shared" si="10" ref="H53:J53">H61</f>
        <v>0</v>
      </c>
      <c r="I53" s="99">
        <f t="shared" si="10"/>
        <v>0</v>
      </c>
      <c r="J53" s="99">
        <f t="shared" si="10"/>
        <v>0</v>
      </c>
      <c r="K53" s="99">
        <f t="shared" si="9"/>
        <v>3937.2</v>
      </c>
    </row>
    <row r="54" spans="1:11" ht="35.25" customHeight="1">
      <c r="A54" s="168"/>
      <c r="B54" s="168"/>
      <c r="C54" s="165"/>
      <c r="D54" s="168"/>
      <c r="E54" s="168"/>
      <c r="F54" s="98" t="s">
        <v>11</v>
      </c>
      <c r="G54" s="99">
        <f>G55+G62</f>
        <v>124450.8</v>
      </c>
      <c r="H54" s="99">
        <f aca="true" t="shared" si="11" ref="H54:J54">H55+H62</f>
        <v>122750</v>
      </c>
      <c r="I54" s="99">
        <f t="shared" si="11"/>
        <v>123020</v>
      </c>
      <c r="J54" s="99">
        <f t="shared" si="11"/>
        <v>90500</v>
      </c>
      <c r="K54" s="99">
        <f t="shared" si="9"/>
        <v>460720.8</v>
      </c>
    </row>
    <row r="55" spans="1:11" ht="81">
      <c r="A55" s="185" t="s">
        <v>63</v>
      </c>
      <c r="B55" s="3" t="s">
        <v>64</v>
      </c>
      <c r="C55" s="84"/>
      <c r="D55" s="5" t="s">
        <v>82</v>
      </c>
      <c r="E55" s="81" t="s">
        <v>8</v>
      </c>
      <c r="F55" s="6" t="s">
        <v>11</v>
      </c>
      <c r="G55" s="65">
        <v>120500</v>
      </c>
      <c r="H55" s="65">
        <v>120750</v>
      </c>
      <c r="I55" s="90">
        <v>121020</v>
      </c>
      <c r="J55" s="90">
        <v>88500</v>
      </c>
      <c r="K55" s="7">
        <f>SUM(G55:J55)</f>
        <v>450770</v>
      </c>
    </row>
    <row r="56" spans="1:13" s="118" customFormat="1" ht="40.5">
      <c r="A56" s="185"/>
      <c r="B56" s="136" t="s">
        <v>66</v>
      </c>
      <c r="C56" s="137">
        <v>0.5</v>
      </c>
      <c r="D56" s="135"/>
      <c r="E56" s="138" t="s">
        <v>18</v>
      </c>
      <c r="F56" s="119"/>
      <c r="G56" s="69">
        <v>2020</v>
      </c>
      <c r="H56" s="69">
        <v>2020</v>
      </c>
      <c r="I56" s="69">
        <v>2020</v>
      </c>
      <c r="J56" s="69">
        <v>2020</v>
      </c>
      <c r="K56" s="69"/>
      <c r="L56" s="115"/>
      <c r="M56" s="115"/>
    </row>
    <row r="57" spans="1:11" s="118" customFormat="1" ht="60.75">
      <c r="A57" s="185"/>
      <c r="B57" s="140" t="s">
        <v>67</v>
      </c>
      <c r="C57" s="120">
        <v>0.25</v>
      </c>
      <c r="D57" s="135"/>
      <c r="E57" s="138" t="s">
        <v>13</v>
      </c>
      <c r="F57" s="119"/>
      <c r="G57" s="69">
        <v>100</v>
      </c>
      <c r="H57" s="69">
        <v>100</v>
      </c>
      <c r="I57" s="69">
        <v>100</v>
      </c>
      <c r="J57" s="69">
        <v>100</v>
      </c>
      <c r="K57" s="69"/>
    </row>
    <row r="58" spans="1:11" s="118" customFormat="1" ht="60.75">
      <c r="A58" s="185"/>
      <c r="B58" s="136" t="s">
        <v>68</v>
      </c>
      <c r="C58" s="137">
        <v>0.25</v>
      </c>
      <c r="D58" s="135"/>
      <c r="E58" s="138" t="s">
        <v>18</v>
      </c>
      <c r="F58" s="119"/>
      <c r="G58" s="69">
        <v>850</v>
      </c>
      <c r="H58" s="69">
        <v>850</v>
      </c>
      <c r="I58" s="69">
        <v>850</v>
      </c>
      <c r="J58" s="69">
        <v>850</v>
      </c>
      <c r="K58" s="69"/>
    </row>
    <row r="59" spans="1:11" ht="48" customHeight="1">
      <c r="A59" s="186" t="s">
        <v>69</v>
      </c>
      <c r="B59" s="173" t="s">
        <v>93</v>
      </c>
      <c r="C59" s="176"/>
      <c r="D59" s="173" t="s">
        <v>82</v>
      </c>
      <c r="E59" s="173" t="s">
        <v>8</v>
      </c>
      <c r="F59" s="6" t="s">
        <v>9</v>
      </c>
      <c r="G59" s="65">
        <f>SUM(G60:G62)</f>
        <v>16651.5</v>
      </c>
      <c r="H59" s="65">
        <f aca="true" t="shared" si="12" ref="H59:J59">SUM(H60:H62)</f>
        <v>2000</v>
      </c>
      <c r="I59" s="90">
        <f t="shared" si="12"/>
        <v>2000</v>
      </c>
      <c r="J59" s="90">
        <f t="shared" si="12"/>
        <v>2000</v>
      </c>
      <c r="K59" s="7">
        <f>SUM(G59:J59)</f>
        <v>22651.5</v>
      </c>
    </row>
    <row r="60" spans="1:11" ht="40.5">
      <c r="A60" s="186"/>
      <c r="B60" s="174"/>
      <c r="C60" s="177"/>
      <c r="D60" s="174"/>
      <c r="E60" s="174"/>
      <c r="F60" s="6" t="s">
        <v>40</v>
      </c>
      <c r="G60" s="65">
        <v>8763.5</v>
      </c>
      <c r="H60" s="65">
        <v>0</v>
      </c>
      <c r="I60" s="90">
        <v>0</v>
      </c>
      <c r="J60" s="90">
        <v>0</v>
      </c>
      <c r="K60" s="7">
        <f aca="true" t="shared" si="13" ref="K60:K66">SUM(G60:J60)</f>
        <v>8763.5</v>
      </c>
    </row>
    <row r="61" spans="1:11" ht="40.5">
      <c r="A61" s="186"/>
      <c r="B61" s="174"/>
      <c r="C61" s="177"/>
      <c r="D61" s="174"/>
      <c r="E61" s="174"/>
      <c r="F61" s="6" t="s">
        <v>65</v>
      </c>
      <c r="G61" s="65">
        <v>3937.2</v>
      </c>
      <c r="H61" s="65">
        <v>0</v>
      </c>
      <c r="I61" s="90">
        <v>0</v>
      </c>
      <c r="J61" s="90">
        <v>0</v>
      </c>
      <c r="K61" s="7">
        <f t="shared" si="13"/>
        <v>3937.2</v>
      </c>
    </row>
    <row r="62" spans="1:11" ht="25.5" customHeight="1">
      <c r="A62" s="186"/>
      <c r="B62" s="175"/>
      <c r="C62" s="178"/>
      <c r="D62" s="175"/>
      <c r="E62" s="175"/>
      <c r="F62" s="6" t="s">
        <v>11</v>
      </c>
      <c r="G62" s="65">
        <v>3950.8</v>
      </c>
      <c r="H62" s="65">
        <v>2000</v>
      </c>
      <c r="I62" s="90">
        <v>2000</v>
      </c>
      <c r="J62" s="90">
        <v>2000</v>
      </c>
      <c r="K62" s="7">
        <f t="shared" si="13"/>
        <v>9950.8</v>
      </c>
    </row>
    <row r="63" spans="1:11" ht="25.5" customHeight="1">
      <c r="A63" s="186"/>
      <c r="B63" s="179" t="s">
        <v>104</v>
      </c>
      <c r="C63" s="176"/>
      <c r="D63" s="173" t="s">
        <v>105</v>
      </c>
      <c r="E63" s="173" t="s">
        <v>8</v>
      </c>
      <c r="F63" s="6" t="s">
        <v>9</v>
      </c>
      <c r="G63" s="90">
        <f>SUM(G64:G66)</f>
        <v>13369.2</v>
      </c>
      <c r="H63" s="90">
        <f aca="true" t="shared" si="14" ref="H63:I63">SUM(H64:H66)</f>
        <v>0</v>
      </c>
      <c r="I63" s="90">
        <f t="shared" si="14"/>
        <v>0</v>
      </c>
      <c r="J63" s="90">
        <f>SUM(J64:J66)</f>
        <v>0</v>
      </c>
      <c r="K63" s="7">
        <f t="shared" si="13"/>
        <v>13369.2</v>
      </c>
    </row>
    <row r="64" spans="1:11" ht="40.5">
      <c r="A64" s="186"/>
      <c r="B64" s="180"/>
      <c r="C64" s="177"/>
      <c r="D64" s="174"/>
      <c r="E64" s="174"/>
      <c r="F64" s="6" t="s">
        <v>40</v>
      </c>
      <c r="G64" s="90">
        <v>8763.5</v>
      </c>
      <c r="H64" s="90">
        <v>0</v>
      </c>
      <c r="I64" s="90">
        <v>0</v>
      </c>
      <c r="J64" s="90">
        <v>0</v>
      </c>
      <c r="K64" s="7">
        <f t="shared" si="13"/>
        <v>8763.5</v>
      </c>
    </row>
    <row r="65" spans="1:11" ht="81" customHeight="1">
      <c r="A65" s="186"/>
      <c r="B65" s="180"/>
      <c r="C65" s="177"/>
      <c r="D65" s="174"/>
      <c r="E65" s="174"/>
      <c r="F65" s="6" t="s">
        <v>65</v>
      </c>
      <c r="G65" s="90">
        <v>3937.2</v>
      </c>
      <c r="H65" s="90">
        <v>0</v>
      </c>
      <c r="I65" s="90">
        <v>0</v>
      </c>
      <c r="J65" s="90">
        <v>0</v>
      </c>
      <c r="K65" s="7">
        <f t="shared" si="13"/>
        <v>3937.2</v>
      </c>
    </row>
    <row r="66" spans="1:11" ht="20.25">
      <c r="A66" s="186"/>
      <c r="B66" s="181"/>
      <c r="C66" s="178"/>
      <c r="D66" s="175"/>
      <c r="E66" s="175"/>
      <c r="F66" s="6" t="s">
        <v>11</v>
      </c>
      <c r="G66" s="90">
        <v>668.5</v>
      </c>
      <c r="H66" s="90">
        <v>0</v>
      </c>
      <c r="I66" s="90">
        <v>0</v>
      </c>
      <c r="J66" s="90">
        <v>0</v>
      </c>
      <c r="K66" s="7">
        <f t="shared" si="13"/>
        <v>668.5</v>
      </c>
    </row>
    <row r="67" spans="1:11" ht="81">
      <c r="A67" s="186"/>
      <c r="B67" s="12" t="s">
        <v>70</v>
      </c>
      <c r="C67" s="79">
        <v>0.5</v>
      </c>
      <c r="D67" s="82"/>
      <c r="E67" s="38" t="s">
        <v>21</v>
      </c>
      <c r="F67" s="16"/>
      <c r="G67" s="13">
        <v>100</v>
      </c>
      <c r="H67" s="13">
        <v>100</v>
      </c>
      <c r="I67" s="13">
        <v>100</v>
      </c>
      <c r="J67" s="13">
        <v>100</v>
      </c>
      <c r="K67" s="13">
        <v>100</v>
      </c>
    </row>
    <row r="68" spans="1:11" ht="121.5">
      <c r="A68" s="186"/>
      <c r="B68" s="12" t="s">
        <v>71</v>
      </c>
      <c r="C68" s="79">
        <v>0.5</v>
      </c>
      <c r="D68" s="32"/>
      <c r="E68" s="18" t="s">
        <v>21</v>
      </c>
      <c r="F68" s="16"/>
      <c r="G68" s="13">
        <v>100</v>
      </c>
      <c r="H68" s="13">
        <v>100</v>
      </c>
      <c r="I68" s="13">
        <v>100</v>
      </c>
      <c r="J68" s="13">
        <v>100</v>
      </c>
      <c r="K68" s="13">
        <v>100</v>
      </c>
    </row>
    <row r="69" spans="1:11" ht="101.25">
      <c r="A69" s="103" t="s">
        <v>72</v>
      </c>
      <c r="B69" s="104" t="s">
        <v>73</v>
      </c>
      <c r="C69" s="105"/>
      <c r="D69" s="106" t="s">
        <v>82</v>
      </c>
      <c r="E69" s="107" t="s">
        <v>8</v>
      </c>
      <c r="F69" s="98" t="s">
        <v>9</v>
      </c>
      <c r="G69" s="99">
        <f>SUM(G70,G72,G75)</f>
        <v>42085</v>
      </c>
      <c r="H69" s="99">
        <f>SUM(H70,H72,H75)</f>
        <v>42130</v>
      </c>
      <c r="I69" s="99">
        <f aca="true" t="shared" si="15" ref="I69:J69">SUM(I70,I72,I75)</f>
        <v>42178</v>
      </c>
      <c r="J69" s="99">
        <f t="shared" si="15"/>
        <v>37600</v>
      </c>
      <c r="K69" s="99">
        <f>SUM(G69:J69)</f>
        <v>163993</v>
      </c>
    </row>
    <row r="70" spans="1:11" ht="60.75">
      <c r="A70" s="82" t="s">
        <v>74</v>
      </c>
      <c r="B70" s="77" t="s">
        <v>94</v>
      </c>
      <c r="C70" s="78"/>
      <c r="D70" s="5" t="s">
        <v>82</v>
      </c>
      <c r="E70" s="82" t="s">
        <v>8</v>
      </c>
      <c r="F70" s="32" t="s">
        <v>11</v>
      </c>
      <c r="G70" s="65">
        <v>5807</v>
      </c>
      <c r="H70" s="65">
        <v>5817</v>
      </c>
      <c r="I70" s="65">
        <v>5827</v>
      </c>
      <c r="J70" s="65">
        <v>4800</v>
      </c>
      <c r="K70" s="65">
        <f>SUM(G70:J70)</f>
        <v>22251</v>
      </c>
    </row>
    <row r="71" spans="1:13" ht="81">
      <c r="A71" s="45"/>
      <c r="B71" s="48" t="s">
        <v>95</v>
      </c>
      <c r="C71" s="75">
        <v>1</v>
      </c>
      <c r="D71" s="49"/>
      <c r="E71" s="75" t="s">
        <v>75</v>
      </c>
      <c r="F71" s="49"/>
      <c r="G71" s="96">
        <v>12</v>
      </c>
      <c r="H71" s="97">
        <v>12</v>
      </c>
      <c r="I71" s="97">
        <v>12</v>
      </c>
      <c r="J71" s="97">
        <v>12</v>
      </c>
      <c r="K71" s="97">
        <v>12</v>
      </c>
      <c r="L71" s="50"/>
      <c r="M71" s="50"/>
    </row>
    <row r="72" spans="1:11" ht="81">
      <c r="A72" s="62" t="s">
        <v>76</v>
      </c>
      <c r="B72" s="63" t="s">
        <v>96</v>
      </c>
      <c r="C72" s="85"/>
      <c r="D72" s="5" t="s">
        <v>82</v>
      </c>
      <c r="E72" s="81" t="s">
        <v>8</v>
      </c>
      <c r="F72" s="32" t="s">
        <v>11</v>
      </c>
      <c r="G72" s="65">
        <v>36278</v>
      </c>
      <c r="H72" s="65">
        <v>36313</v>
      </c>
      <c r="I72" s="65">
        <v>36351</v>
      </c>
      <c r="J72" s="65">
        <v>32800</v>
      </c>
      <c r="K72" s="65">
        <f>SUM(G72:J72)</f>
        <v>141742</v>
      </c>
    </row>
    <row r="73" spans="1:13" ht="12.75">
      <c r="A73" s="172"/>
      <c r="B73" s="182" t="s">
        <v>77</v>
      </c>
      <c r="C73" s="171">
        <v>1</v>
      </c>
      <c r="D73" s="171"/>
      <c r="E73" s="162" t="s">
        <v>21</v>
      </c>
      <c r="F73" s="162"/>
      <c r="G73" s="169">
        <v>100</v>
      </c>
      <c r="H73" s="170">
        <v>100</v>
      </c>
      <c r="I73" s="170">
        <v>100</v>
      </c>
      <c r="J73" s="170">
        <v>100</v>
      </c>
      <c r="K73" s="170">
        <v>100</v>
      </c>
      <c r="L73" s="50"/>
      <c r="M73" s="50"/>
    </row>
    <row r="74" spans="1:13" ht="12.75">
      <c r="A74" s="172"/>
      <c r="B74" s="182"/>
      <c r="C74" s="171"/>
      <c r="D74" s="171"/>
      <c r="E74" s="162"/>
      <c r="F74" s="162"/>
      <c r="G74" s="169"/>
      <c r="H74" s="170"/>
      <c r="I74" s="170"/>
      <c r="J74" s="170"/>
      <c r="K74" s="170"/>
      <c r="L74" s="51"/>
      <c r="M74" s="51"/>
    </row>
    <row r="75" spans="1:11" ht="81">
      <c r="A75" s="72" t="s">
        <v>98</v>
      </c>
      <c r="B75" s="77" t="s">
        <v>100</v>
      </c>
      <c r="C75" s="79"/>
      <c r="D75" s="5" t="s">
        <v>82</v>
      </c>
      <c r="E75" s="81" t="s">
        <v>8</v>
      </c>
      <c r="F75" s="32" t="s">
        <v>11</v>
      </c>
      <c r="G75" s="73">
        <v>0</v>
      </c>
      <c r="H75" s="73">
        <v>0</v>
      </c>
      <c r="I75" s="73">
        <v>0</v>
      </c>
      <c r="J75" s="73">
        <v>0</v>
      </c>
      <c r="K75" s="73">
        <f>SUM(G75:J75)</f>
        <v>0</v>
      </c>
    </row>
    <row r="76" spans="1:11" ht="101.25">
      <c r="A76" s="72"/>
      <c r="B76" s="80" t="s">
        <v>99</v>
      </c>
      <c r="C76" s="79">
        <v>1</v>
      </c>
      <c r="D76" s="79"/>
      <c r="E76" s="38" t="s">
        <v>18</v>
      </c>
      <c r="F76" s="80"/>
      <c r="G76" s="73">
        <v>2</v>
      </c>
      <c r="H76" s="70">
        <v>2</v>
      </c>
      <c r="I76" s="70">
        <v>2</v>
      </c>
      <c r="J76" s="70">
        <v>2</v>
      </c>
      <c r="K76" s="70">
        <v>2</v>
      </c>
    </row>
    <row r="77" spans="1:13" ht="40.5">
      <c r="A77" s="64"/>
      <c r="B77" s="160"/>
      <c r="C77" s="161"/>
      <c r="D77" s="161"/>
      <c r="E77" s="161" t="s">
        <v>78</v>
      </c>
      <c r="F77" s="6" t="s">
        <v>40</v>
      </c>
      <c r="G77" s="33">
        <f>G64+G39</f>
        <v>8763.5</v>
      </c>
      <c r="H77" s="33">
        <f aca="true" t="shared" si="16" ref="H77:J77">H64+H39</f>
        <v>1000</v>
      </c>
      <c r="I77" s="33">
        <f t="shared" si="16"/>
        <v>0</v>
      </c>
      <c r="J77" s="33">
        <f t="shared" si="16"/>
        <v>0</v>
      </c>
      <c r="K77" s="33">
        <f>SUM(G77:J77)</f>
        <v>9763.5</v>
      </c>
      <c r="L77" s="52"/>
      <c r="M77" s="52"/>
    </row>
    <row r="78" spans="1:13" ht="40.5">
      <c r="A78" s="64"/>
      <c r="B78" s="160"/>
      <c r="C78" s="161"/>
      <c r="D78" s="161"/>
      <c r="E78" s="161"/>
      <c r="F78" s="6" t="s">
        <v>65</v>
      </c>
      <c r="G78" s="33">
        <f>G65+G26</f>
        <v>4137.2</v>
      </c>
      <c r="H78" s="33">
        <f aca="true" t="shared" si="17" ref="H78:J78">H65</f>
        <v>0</v>
      </c>
      <c r="I78" s="33">
        <f t="shared" si="17"/>
        <v>0</v>
      </c>
      <c r="J78" s="33">
        <f t="shared" si="17"/>
        <v>0</v>
      </c>
      <c r="K78" s="33">
        <f aca="true" t="shared" si="18" ref="K78:K79">SUM(G78:J78)</f>
        <v>4137.2</v>
      </c>
      <c r="L78" s="52"/>
      <c r="M78" s="52"/>
    </row>
    <row r="79" spans="1:11" ht="20.25">
      <c r="A79" s="64"/>
      <c r="B79" s="160"/>
      <c r="C79" s="161"/>
      <c r="D79" s="161"/>
      <c r="E79" s="161"/>
      <c r="F79" s="6" t="s">
        <v>11</v>
      </c>
      <c r="G79" s="33">
        <f>G69+G62+G55+G50+G46+G42+G36+G32+G20+G16+G13+G8+G6+G24+G27+G28</f>
        <v>399611.8</v>
      </c>
      <c r="H79" s="33">
        <f>H69+H62+H55+H50+H46+H42+H36+H32+H20+H16+H13+H8+H6+H24+H25+H28</f>
        <v>374251.8</v>
      </c>
      <c r="I79" s="33">
        <f>I69+I62+I55+I50+I46+I42+I36+I32+I20+I16+I13+I8+I6+I24+I25+I28</f>
        <v>375090.4</v>
      </c>
      <c r="J79" s="33">
        <f>J69+J62+J55+J50+J46+J42+J36+J32+J20+J16+J13+J8+J6+J24+J25+J28</f>
        <v>307730</v>
      </c>
      <c r="K79" s="33">
        <f t="shared" si="18"/>
        <v>1456684</v>
      </c>
    </row>
    <row r="80" spans="1:13" ht="20.25">
      <c r="A80" s="53"/>
      <c r="B80" s="53" t="s">
        <v>97</v>
      </c>
      <c r="C80" s="54"/>
      <c r="D80" s="55"/>
      <c r="E80" s="55" t="s">
        <v>78</v>
      </c>
      <c r="F80" s="53"/>
      <c r="G80" s="56">
        <f>G69+G51+G41+G29+G5</f>
        <v>412512.50000000006</v>
      </c>
      <c r="H80" s="56">
        <f>H69+H51+H41+H29+H5</f>
        <v>375251.8</v>
      </c>
      <c r="I80" s="56">
        <f>I69+I51+I41+I29+I5</f>
        <v>375090.4</v>
      </c>
      <c r="J80" s="56">
        <f>J69+J51+J41+J29+J5</f>
        <v>307730</v>
      </c>
      <c r="K80" s="56">
        <f>SUM(G80:J80)</f>
        <v>1470584.7000000002</v>
      </c>
      <c r="L80" s="57"/>
      <c r="M80" s="57"/>
    </row>
    <row r="81" spans="1:13" ht="20.25">
      <c r="A81" s="86"/>
      <c r="B81" s="86"/>
      <c r="C81" s="87"/>
      <c r="D81" s="88"/>
      <c r="E81" s="88"/>
      <c r="F81" s="86"/>
      <c r="G81" s="89"/>
      <c r="H81" s="89"/>
      <c r="I81" s="89"/>
      <c r="J81" s="89"/>
      <c r="K81" s="89"/>
      <c r="L81" s="57"/>
      <c r="M81" s="57"/>
    </row>
  </sheetData>
  <mergeCells count="66">
    <mergeCell ref="B25:B27"/>
    <mergeCell ref="A25:A27"/>
    <mergeCell ref="C25:C27"/>
    <mergeCell ref="D25:D27"/>
    <mergeCell ref="E25:E27"/>
    <mergeCell ref="B2:M2"/>
    <mergeCell ref="A3:A4"/>
    <mergeCell ref="G3:K3"/>
    <mergeCell ref="B3:B4"/>
    <mergeCell ref="C3:C4"/>
    <mergeCell ref="D3:D4"/>
    <mergeCell ref="E3:E4"/>
    <mergeCell ref="F3:F4"/>
    <mergeCell ref="B29:B31"/>
    <mergeCell ref="C29:C31"/>
    <mergeCell ref="D29:D31"/>
    <mergeCell ref="E29:E31"/>
    <mergeCell ref="A29:A31"/>
    <mergeCell ref="A32:A35"/>
    <mergeCell ref="B32:B33"/>
    <mergeCell ref="C32:C33"/>
    <mergeCell ref="D32:D33"/>
    <mergeCell ref="E32:E33"/>
    <mergeCell ref="A36:A38"/>
    <mergeCell ref="B39:B40"/>
    <mergeCell ref="A42:A44"/>
    <mergeCell ref="A55:A58"/>
    <mergeCell ref="A59:A68"/>
    <mergeCell ref="B51:B54"/>
    <mergeCell ref="A51:A54"/>
    <mergeCell ref="K73:K74"/>
    <mergeCell ref="A73:A74"/>
    <mergeCell ref="B59:B62"/>
    <mergeCell ref="C59:C62"/>
    <mergeCell ref="D59:D62"/>
    <mergeCell ref="E59:E62"/>
    <mergeCell ref="B63:B66"/>
    <mergeCell ref="C63:C66"/>
    <mergeCell ref="D63:D66"/>
    <mergeCell ref="E63:E66"/>
    <mergeCell ref="I73:I74"/>
    <mergeCell ref="J73:J74"/>
    <mergeCell ref="B73:B74"/>
    <mergeCell ref="C51:C54"/>
    <mergeCell ref="D51:D54"/>
    <mergeCell ref="E51:E54"/>
    <mergeCell ref="G73:G74"/>
    <mergeCell ref="H73:H74"/>
    <mergeCell ref="C73:C74"/>
    <mergeCell ref="D73:D74"/>
    <mergeCell ref="E73:E74"/>
    <mergeCell ref="B77:B79"/>
    <mergeCell ref="C77:C79"/>
    <mergeCell ref="D77:D79"/>
    <mergeCell ref="E77:E79"/>
    <mergeCell ref="F73:F74"/>
    <mergeCell ref="G10:G11"/>
    <mergeCell ref="H10:H11"/>
    <mergeCell ref="I10:I11"/>
    <mergeCell ref="J10:J11"/>
    <mergeCell ref="K10:K11"/>
    <mergeCell ref="C10:C11"/>
    <mergeCell ref="B10:B11"/>
    <mergeCell ref="D10:D11"/>
    <mergeCell ref="E10:E11"/>
    <mergeCell ref="F10:F11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2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2021-12-27T05:47:52Z</cp:lastPrinted>
  <dcterms:created xsi:type="dcterms:W3CDTF">2014-08-21T11:38:20Z</dcterms:created>
  <dcterms:modified xsi:type="dcterms:W3CDTF">2021-12-29T06:00:51Z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