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activeTab="0"/>
  </bookViews>
  <sheets>
    <sheet name="перечень МКД 2023-2025" sheetId="1" r:id="rId1"/>
    <sheet name="виды ремонта 2023-2025" sheetId="5" r:id="rId2"/>
    <sheet name="показатели" sheetId="4" r:id="rId3"/>
  </sheets>
  <externalReferences>
    <externalReference r:id="rId6"/>
  </externalReferences>
  <definedNames>
    <definedName name="_xlnm._FilterDatabase" localSheetId="1" hidden="1">'виды ремонта 2023-2025'!$A$9:$AV$9</definedName>
    <definedName name="_xlnm._FilterDatabase" localSheetId="0" hidden="1">'перечень МКД 2023-2025'!$A$10:$AF$10</definedName>
    <definedName name="_xlnm._FilterDatabase" localSheetId="2" hidden="1">'показатели'!$A$8:$O$8</definedName>
    <definedName name="_xlnm.Print_Area" localSheetId="1">'виды ремонта 2023-2025'!$A$1:$AS$37</definedName>
    <definedName name="_xlnm.Print_Area" localSheetId="0">'перечень МКД 2023-2025'!$A$1:$Y$35</definedName>
    <definedName name="_xlnm.Print_Area" localSheetId="2">'показатели'!$A$1:$O$15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  <definedName name="_xlnm.Print_Titles" localSheetId="0">'перечень МКД 2023-2025'!$A:$H,'перечень МКД 2023-2025'!$6:$10</definedName>
    <definedName name="_xlnm.Print_Titles" localSheetId="1">'виды ремонта 2023-2025'!$A:$H,'виды ремонта 2023-2025'!$6:$9</definedName>
    <definedName name="_xlnm.Print_Titles" localSheetId="2">'показатели'!$5:$8</definedName>
  </definedNames>
  <calcPr calcId="152511"/>
</workbook>
</file>

<file path=xl/sharedStrings.xml><?xml version="1.0" encoding="utf-8"?>
<sst xmlns="http://schemas.openxmlformats.org/spreadsheetml/2006/main" count="396" uniqueCount="117">
  <si>
    <t>№ п/п</t>
  </si>
  <si>
    <t>Адрес МКД *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</si>
  <si>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</si>
  <si>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</si>
  <si>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</si>
  <si>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</si>
  <si>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</si>
  <si>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</si>
  <si>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</si>
  <si>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</si>
  <si>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</si>
  <si>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</si>
  <si>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</si>
  <si>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</si>
  <si>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муниципального образования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</si>
  <si>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</si>
  <si>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</si>
  <si>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</si>
  <si>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</si>
  <si>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</si>
  <si>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</si>
  <si>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</si>
  <si>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</si>
  <si>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</si>
  <si>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</si>
  <si>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</si>
  <si>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</si>
  <si>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</si>
  <si>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</si>
  <si>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</si>
  <si>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</si>
  <si>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</si>
  <si>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</si>
  <si>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</si>
  <si>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</si>
  <si>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</si>
  <si>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</si>
  <si>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</si>
  <si>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</si>
  <si>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</si>
  <si>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</si>
  <si>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</si>
  <si>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</si>
  <si>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</si>
  <si>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</si>
  <si>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</si>
  <si>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</si>
  <si>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</si>
  <si>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</si>
  <si>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</si>
  <si>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</si>
  <si>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</si>
  <si>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</si>
  <si>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</si>
  <si>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</si>
  <si>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</si>
  <si>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</si>
  <si>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</si>
  <si>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</si>
  <si>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</si>
  <si>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</si>
  <si>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</si>
  <si>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>Наименование муниципального образования</t>
  </si>
  <si>
    <t>Общая площадь МКД *, всего</t>
  </si>
  <si>
    <t>Количество МКД</t>
  </si>
  <si>
    <t>I квартал</t>
  </si>
  <si>
    <t>II квартал</t>
  </si>
  <si>
    <t>III квартал</t>
  </si>
  <si>
    <t>IV квартал</t>
  </si>
  <si>
    <t>город</t>
  </si>
  <si>
    <t>Обнинск</t>
  </si>
  <si>
    <t>проспект</t>
  </si>
  <si>
    <t>Ленина</t>
  </si>
  <si>
    <t>кирпич</t>
  </si>
  <si>
    <t>панели</t>
  </si>
  <si>
    <t>панель</t>
  </si>
  <si>
    <t xml:space="preserve">улица </t>
  </si>
  <si>
    <t>Аксенова</t>
  </si>
  <si>
    <t>улица</t>
  </si>
  <si>
    <t>А</t>
  </si>
  <si>
    <t>Пушкина</t>
  </si>
  <si>
    <t>9/20</t>
  </si>
  <si>
    <t>* - многоквартирный дом</t>
  </si>
  <si>
    <t xml:space="preserve">
</t>
  </si>
  <si>
    <t xml:space="preserve">Приложение № 1
к  постановлению Администрации г. Обнинска </t>
  </si>
  <si>
    <t xml:space="preserve">Приложение № 3
к  постановлению Администрации г. Обнинска 
</t>
  </si>
  <si>
    <t>2/5</t>
  </si>
  <si>
    <t>Комсомольская</t>
  </si>
  <si>
    <t xml:space="preserve"> МО "Город Обнинск"</t>
  </si>
  <si>
    <t xml:space="preserve">Энгельса </t>
  </si>
  <si>
    <t xml:space="preserve">Гагарина  </t>
  </si>
  <si>
    <t xml:space="preserve">Королева  </t>
  </si>
  <si>
    <t xml:space="preserve">Звездная  </t>
  </si>
  <si>
    <t xml:space="preserve">Маркса  </t>
  </si>
  <si>
    <t>60</t>
  </si>
  <si>
    <t>18</t>
  </si>
  <si>
    <t>Заводская</t>
  </si>
  <si>
    <t>13/1</t>
  </si>
  <si>
    <t>ж.б.пан</t>
  </si>
  <si>
    <t>кипич.</t>
  </si>
  <si>
    <t>Кирпич</t>
  </si>
  <si>
    <t>2023 год</t>
  </si>
  <si>
    <t>Всего по МО "Город Обнинск" по 2023 году</t>
  </si>
  <si>
    <t>46</t>
  </si>
  <si>
    <t>34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</si>
  <si>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на 2023-2025</t>
  </si>
  <si>
    <t>ж/б панели</t>
  </si>
  <si>
    <t>32/13</t>
  </si>
  <si>
    <t>Перечень многоквартирных домов, которые подлежат капитальному ремонту 2023-2025</t>
  </si>
  <si>
    <t>12.2023</t>
  </si>
  <si>
    <t>Х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</si>
  <si>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2023-2025</t>
  </si>
  <si>
    <t>110</t>
  </si>
  <si>
    <t>27/2</t>
  </si>
  <si>
    <t xml:space="preserve">Приложение № 2
к  постановлению Администрации                                                     г. Обнинска </t>
  </si>
  <si>
    <r>
      <rPr>
        <u val="single"/>
        <sz val="12"/>
        <rFont val="Times New Roman"/>
        <family val="1"/>
      </rPr>
      <t>18.02.2022 № 261-п</t>
    </r>
    <r>
      <rPr>
        <sz val="12"/>
        <rFont val="Times New Roman"/>
        <family val="1"/>
      </rPr>
      <t xml:space="preserve"> </t>
    </r>
  </si>
  <si>
    <t>18.02.2022 № 261-п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</si>
</sst>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sz val="14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b/>
      <sz val="1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280">
    <xf numFmtId="0" fontId="0" fillId="0" borderId="0" xfId="0"/>
    <xf numFmtId="3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left"/>
      <protection/>
    </xf>
    <xf numFmtId="0" fontId="8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vertical="top" wrapText="1"/>
      <protection/>
    </xf>
    <xf numFmtId="0" fontId="11" fillId="0" borderId="0" xfId="20" applyFont="1" applyFill="1">
      <alignment/>
      <protection/>
    </xf>
    <xf numFmtId="3" fontId="8" fillId="0" borderId="1" xfId="20" applyNumberFormat="1" applyFont="1" applyFill="1" applyBorder="1" applyAlignment="1">
      <alignment horizontal="center" vertical="center"/>
      <protection/>
    </xf>
    <xf numFmtId="0" fontId="11" fillId="0" borderId="0" xfId="20" applyFont="1" applyFill="1" applyAlignment="1">
      <alignment horizontal="center"/>
      <protection/>
    </xf>
    <xf numFmtId="3" fontId="11" fillId="0" borderId="0" xfId="20" applyNumberFormat="1" applyFont="1" applyFill="1">
      <alignment/>
      <protection/>
    </xf>
    <xf numFmtId="0" fontId="8" fillId="0" borderId="0" xfId="20" applyFont="1" applyFill="1">
      <alignment/>
      <protection/>
    </xf>
    <xf numFmtId="0" fontId="9" fillId="0" borderId="0" xfId="20" applyFont="1" applyFill="1" applyAlignment="1">
      <alignment horizontal="center"/>
      <protection/>
    </xf>
    <xf numFmtId="0" fontId="8" fillId="0" borderId="0" xfId="20" applyFont="1" applyFill="1" applyAlignment="1">
      <alignment horizontal="left" wrapText="1"/>
      <protection/>
    </xf>
    <xf numFmtId="0" fontId="11" fillId="0" borderId="0" xfId="20" applyFont="1" applyFill="1" applyAlignment="1">
      <alignment horizontal="center" wrapText="1"/>
      <protection/>
    </xf>
    <xf numFmtId="0" fontId="12" fillId="0" borderId="1" xfId="41" applyFont="1" applyFill="1" applyBorder="1" applyAlignment="1">
      <alignment horizontal="center" vertical="center"/>
      <protection/>
    </xf>
    <xf numFmtId="0" fontId="12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9" fillId="0" borderId="0" xfId="20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center" vertical="center" textRotation="90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left" vertical="center"/>
    </xf>
    <xf numFmtId="3" fontId="14" fillId="0" borderId="1" xfId="21" applyNumberFormat="1" applyFont="1" applyFill="1" applyBorder="1" applyAlignment="1">
      <alignment horizontal="left" vertical="center" indent="1"/>
      <protection/>
    </xf>
    <xf numFmtId="49" fontId="14" fillId="0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3" borderId="2" xfId="20" applyFont="1" applyFill="1" applyBorder="1" applyAlignment="1">
      <alignment vertical="center" wrapText="1"/>
      <protection/>
    </xf>
    <xf numFmtId="0" fontId="10" fillId="3" borderId="2" xfId="20" applyFont="1" applyFill="1" applyBorder="1" applyAlignment="1">
      <alignment vertical="center"/>
      <protection/>
    </xf>
    <xf numFmtId="0" fontId="10" fillId="3" borderId="3" xfId="20" applyFont="1" applyFill="1" applyBorder="1" applyAlignment="1">
      <alignment horizontal="center" vertical="center"/>
      <protection/>
    </xf>
    <xf numFmtId="0" fontId="17" fillId="3" borderId="0" xfId="20" applyFont="1" applyFill="1">
      <alignment/>
      <protection/>
    </xf>
    <xf numFmtId="0" fontId="3" fillId="0" borderId="0" xfId="20" applyFont="1" applyFill="1" applyAlignment="1">
      <alignment horizontal="center" vertical="center"/>
      <protection/>
    </xf>
    <xf numFmtId="0" fontId="16" fillId="0" borderId="0" xfId="20" applyFont="1" applyFill="1" applyAlignment="1">
      <alignment horizontal="right" vertical="center" wrapText="1"/>
      <protection/>
    </xf>
    <xf numFmtId="0" fontId="19" fillId="0" borderId="1" xfId="20" applyFont="1" applyFill="1" applyBorder="1" applyAlignment="1">
      <alignment horizontal="center" vertical="center" wrapText="1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9" fillId="0" borderId="1" xfId="20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/>
      <protection/>
    </xf>
    <xf numFmtId="0" fontId="16" fillId="0" borderId="0" xfId="20" applyFont="1" applyFill="1">
      <alignment/>
      <protection/>
    </xf>
    <xf numFmtId="0" fontId="16" fillId="0" borderId="0" xfId="20" applyFont="1">
      <alignment/>
      <protection/>
    </xf>
    <xf numFmtId="0" fontId="10" fillId="0" borderId="0" xfId="0" applyFont="1"/>
    <xf numFmtId="0" fontId="14" fillId="0" borderId="0" xfId="0" applyFont="1"/>
    <xf numFmtId="0" fontId="10" fillId="0" borderId="0" xfId="0" applyFont="1" applyFill="1"/>
    <xf numFmtId="0" fontId="14" fillId="0" borderId="0" xfId="0" applyFont="1" applyFill="1"/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4" fontId="14" fillId="0" borderId="5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0" fillId="0" borderId="4" xfId="22" applyFont="1" applyBorder="1" applyAlignment="1">
      <alignment horizontal="center" vertical="center" wrapText="1"/>
      <protection/>
    </xf>
    <xf numFmtId="4" fontId="10" fillId="0" borderId="4" xfId="21" applyNumberFormat="1" applyFont="1" applyFill="1" applyBorder="1" applyAlignment="1">
      <alignment horizontal="center" vertical="center"/>
      <protection/>
    </xf>
    <xf numFmtId="3" fontId="10" fillId="0" borderId="4" xfId="22" applyNumberFormat="1" applyFont="1" applyFill="1" applyBorder="1" applyAlignment="1">
      <alignment horizontal="center" vertical="center"/>
      <protection/>
    </xf>
    <xf numFmtId="3" fontId="10" fillId="0" borderId="4" xfId="22" applyNumberFormat="1" applyFont="1" applyBorder="1" applyAlignment="1">
      <alignment horizontal="center" vertical="center"/>
      <protection/>
    </xf>
    <xf numFmtId="4" fontId="10" fillId="0" borderId="4" xfId="22" applyNumberFormat="1" applyFont="1" applyBorder="1" applyAlignment="1">
      <alignment horizontal="center" vertical="center"/>
      <protection/>
    </xf>
    <xf numFmtId="4" fontId="10" fillId="0" borderId="4" xfId="22" applyNumberFormat="1" applyFont="1" applyFill="1" applyBorder="1" applyAlignment="1">
      <alignment horizontal="center" vertical="center"/>
      <protection/>
    </xf>
    <xf numFmtId="0" fontId="14" fillId="0" borderId="5" xfId="0" applyFont="1" applyFill="1" applyBorder="1" applyAlignment="1">
      <alignment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9" fillId="0" borderId="0" xfId="20" applyFont="1" applyFill="1" applyBorder="1" applyAlignment="1">
      <alignment/>
      <protection/>
    </xf>
    <xf numFmtId="0" fontId="15" fillId="2" borderId="1" xfId="22" applyFont="1" applyFill="1" applyBorder="1" applyAlignment="1">
      <alignment horizontal="center" vertical="center" wrapText="1"/>
      <protection/>
    </xf>
    <xf numFmtId="0" fontId="12" fillId="2" borderId="1" xfId="41" applyFont="1" applyFill="1" applyBorder="1" applyAlignment="1">
      <alignment horizontal="center" vertical="center"/>
      <protection/>
    </xf>
    <xf numFmtId="4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14" fillId="0" borderId="0" xfId="20" applyFont="1">
      <alignment/>
      <protection/>
    </xf>
    <xf numFmtId="0" fontId="21" fillId="0" borderId="1" xfId="41" applyFont="1" applyFill="1" applyBorder="1" applyAlignment="1">
      <alignment horizontal="center" vertical="center"/>
      <protection/>
    </xf>
    <xf numFmtId="0" fontId="12" fillId="0" borderId="1" xfId="22" applyFont="1" applyFill="1" applyBorder="1" applyAlignment="1">
      <alignment horizontal="left" vertical="center" wrapText="1"/>
      <protection/>
    </xf>
    <xf numFmtId="49" fontId="12" fillId="0" borderId="1" xfId="41" applyNumberFormat="1" applyFont="1" applyFill="1" applyBorder="1" applyAlignment="1">
      <alignment horizontal="center" vertical="center"/>
      <protection/>
    </xf>
    <xf numFmtId="0" fontId="14" fillId="0" borderId="1" xfId="0" applyFont="1" applyFill="1" applyBorder="1" applyAlignment="1">
      <alignment horizontal="center" wrapText="1"/>
    </xf>
    <xf numFmtId="1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22" applyFont="1" applyFill="1" applyBorder="1" applyAlignment="1">
      <alignment horizontal="center" vertical="center" wrapText="1"/>
      <protection/>
    </xf>
    <xf numFmtId="0" fontId="15" fillId="0" borderId="1" xfId="22" applyFont="1" applyFill="1" applyBorder="1" applyAlignment="1">
      <alignment horizontal="center" vertical="center"/>
      <protection/>
    </xf>
    <xf numFmtId="1" fontId="15" fillId="0" borderId="1" xfId="21" applyNumberFormat="1" applyFont="1" applyFill="1" applyBorder="1" applyAlignment="1">
      <alignment horizontal="center" vertical="center"/>
      <protection/>
    </xf>
    <xf numFmtId="4" fontId="15" fillId="0" borderId="1" xfId="21" applyNumberFormat="1" applyFont="1" applyFill="1" applyBorder="1" applyAlignment="1">
      <alignment horizontal="center" vertical="center"/>
      <protection/>
    </xf>
    <xf numFmtId="3" fontId="15" fillId="0" borderId="1" xfId="21" applyNumberFormat="1" applyFont="1" applyFill="1" applyBorder="1" applyAlignment="1">
      <alignment horizontal="center" vertical="center"/>
      <protection/>
    </xf>
    <xf numFmtId="1" fontId="15" fillId="0" borderId="1" xfId="21" applyNumberFormat="1" applyFont="1" applyFill="1" applyBorder="1" applyAlignment="1">
      <alignment horizontal="center"/>
      <protection/>
    </xf>
    <xf numFmtId="0" fontId="15" fillId="0" borderId="1" xfId="22" applyFont="1" applyFill="1" applyBorder="1" applyAlignment="1">
      <alignment horizontal="center"/>
      <protection/>
    </xf>
    <xf numFmtId="4" fontId="15" fillId="0" borderId="1" xfId="21" applyNumberFormat="1" applyFont="1" applyFill="1" applyBorder="1" applyAlignment="1">
      <alignment horizontal="center"/>
      <protection/>
    </xf>
    <xf numFmtId="3" fontId="15" fillId="0" borderId="1" xfId="21" applyNumberFormat="1" applyFont="1" applyFill="1" applyBorder="1" applyAlignment="1">
      <alignment horizontal="center"/>
      <protection/>
    </xf>
    <xf numFmtId="1" fontId="15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5" fillId="2" borderId="1" xfId="21" applyNumberFormat="1" applyFont="1" applyFill="1" applyBorder="1" applyAlignment="1">
      <alignment horizontal="center" vertical="center"/>
      <protection/>
    </xf>
    <xf numFmtId="3" fontId="14" fillId="0" borderId="1" xfId="0" applyNumberFormat="1" applyFont="1" applyFill="1" applyBorder="1" applyAlignment="1">
      <alignment horizontal="center" vertical="center"/>
    </xf>
    <xf numFmtId="0" fontId="12" fillId="0" borderId="6" xfId="41" applyFont="1" applyFill="1" applyBorder="1" applyAlignment="1">
      <alignment horizontal="center" vertical="center"/>
      <protection/>
    </xf>
    <xf numFmtId="0" fontId="12" fillId="2" borderId="1" xfId="41" applyFont="1" applyFill="1" applyBorder="1" applyAlignment="1">
      <alignment horizontal="left" vertical="center"/>
      <protection/>
    </xf>
    <xf numFmtId="0" fontId="12" fillId="0" borderId="6" xfId="41" applyFont="1" applyFill="1" applyBorder="1" applyAlignment="1">
      <alignment horizontal="center" vertical="center"/>
      <protection/>
    </xf>
    <xf numFmtId="0" fontId="22" fillId="0" borderId="1" xfId="41" applyFont="1" applyFill="1" applyBorder="1" applyAlignment="1">
      <alignment horizontal="center" vertical="justify"/>
      <protection/>
    </xf>
    <xf numFmtId="49" fontId="12" fillId="2" borderId="1" xfId="41" applyNumberFormat="1" applyFont="1" applyFill="1" applyBorder="1" applyAlignment="1">
      <alignment horizontal="center" vertical="center"/>
      <protection/>
    </xf>
    <xf numFmtId="0" fontId="22" fillId="2" borderId="1" xfId="41" applyFont="1" applyFill="1" applyBorder="1" applyAlignment="1">
      <alignment horizontal="center" vertical="justify"/>
      <protection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41" applyFont="1" applyFill="1" applyBorder="1" applyAlignment="1">
      <alignment horizontal="left" vertical="center"/>
      <protection/>
    </xf>
    <xf numFmtId="0" fontId="12" fillId="2" borderId="5" xfId="41" applyFont="1" applyFill="1" applyBorder="1" applyAlignment="1">
      <alignment horizontal="left" vertical="center"/>
      <protection/>
    </xf>
    <xf numFmtId="0" fontId="23" fillId="2" borderId="1" xfId="0" applyFont="1" applyFill="1" applyBorder="1" applyAlignment="1">
      <alignment horizontal="left" vertical="center"/>
    </xf>
    <xf numFmtId="0" fontId="12" fillId="2" borderId="6" xfId="41" applyFont="1" applyFill="1" applyBorder="1" applyAlignment="1">
      <alignment horizontal="center" vertical="center"/>
      <protection/>
    </xf>
    <xf numFmtId="0" fontId="5" fillId="2" borderId="1" xfId="0" applyFont="1" applyFill="1" applyBorder="1"/>
    <xf numFmtId="0" fontId="12" fillId="0" borderId="6" xfId="41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 textRotation="90" wrapText="1"/>
      <protection/>
    </xf>
    <xf numFmtId="0" fontId="12" fillId="0" borderId="1" xfId="41" applyFont="1" applyFill="1" applyBorder="1" applyAlignment="1">
      <alignment horizontal="left" vertical="center"/>
      <protection/>
    </xf>
    <xf numFmtId="49" fontId="12" fillId="2" borderId="5" xfId="41" applyNumberFormat="1" applyFont="1" applyFill="1" applyBorder="1" applyAlignment="1">
      <alignment horizontal="center" vertical="center"/>
      <protection/>
    </xf>
    <xf numFmtId="0" fontId="22" fillId="2" borderId="5" xfId="41" applyFont="1" applyFill="1" applyBorder="1" applyAlignment="1">
      <alignment horizontal="center" vertical="justify"/>
      <protection/>
    </xf>
    <xf numFmtId="4" fontId="10" fillId="2" borderId="4" xfId="22" applyNumberFormat="1" applyFont="1" applyFill="1" applyBorder="1" applyAlignment="1">
      <alignment horizontal="center" vertical="center"/>
      <protection/>
    </xf>
    <xf numFmtId="0" fontId="14" fillId="4" borderId="1" xfId="0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4" fontId="15" fillId="2" borderId="1" xfId="21" applyNumberFormat="1" applyFont="1" applyFill="1" applyBorder="1" applyAlignment="1">
      <alignment horizontal="center"/>
      <protection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2" fillId="2" borderId="5" xfId="41" applyFont="1" applyFill="1" applyBorder="1" applyAlignment="1">
      <alignment horizontal="center" vertical="center"/>
      <protection/>
    </xf>
    <xf numFmtId="4" fontId="14" fillId="0" borderId="5" xfId="0" applyNumberFormat="1" applyFont="1" applyFill="1" applyBorder="1" applyAlignment="1">
      <alignment horizontal="left" vertical="center"/>
    </xf>
    <xf numFmtId="3" fontId="14" fillId="0" borderId="5" xfId="0" applyNumberFormat="1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>
      <alignment horizontal="left" vertical="center"/>
    </xf>
    <xf numFmtId="3" fontId="14" fillId="0" borderId="5" xfId="21" applyNumberFormat="1" applyFont="1" applyFill="1" applyBorder="1" applyAlignment="1">
      <alignment horizontal="left" vertical="center" indent="1"/>
      <protection/>
    </xf>
    <xf numFmtId="0" fontId="10" fillId="0" borderId="7" xfId="0" applyFont="1" applyBorder="1" applyAlignment="1">
      <alignment horizontal="left"/>
    </xf>
    <xf numFmtId="4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left" vertical="center"/>
    </xf>
    <xf numFmtId="3" fontId="14" fillId="0" borderId="0" xfId="21" applyNumberFormat="1" applyFont="1" applyFill="1" applyBorder="1" applyAlignment="1">
      <alignment horizontal="left" vertical="center" indent="1"/>
      <protection/>
    </xf>
    <xf numFmtId="49" fontId="14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3" fillId="2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left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left" vertical="center"/>
    </xf>
    <xf numFmtId="49" fontId="13" fillId="0" borderId="8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/>
    </xf>
    <xf numFmtId="0" fontId="14" fillId="0" borderId="5" xfId="21" applyFont="1" applyFill="1" applyBorder="1" applyAlignment="1">
      <alignment horizontal="left" vertical="center" wrapText="1"/>
      <protection/>
    </xf>
    <xf numFmtId="4" fontId="14" fillId="0" borderId="5" xfId="21" applyNumberFormat="1" applyFont="1" applyFill="1" applyBorder="1" applyAlignment="1">
      <alignment horizontal="center" vertical="center"/>
      <protection/>
    </xf>
    <xf numFmtId="3" fontId="14" fillId="0" borderId="5" xfId="21" applyNumberFormat="1" applyFont="1" applyFill="1" applyBorder="1" applyAlignment="1">
      <alignment horizontal="center" vertical="center"/>
      <protection/>
    </xf>
    <xf numFmtId="0" fontId="14" fillId="0" borderId="5" xfId="22" applyFont="1" applyBorder="1" applyAlignment="1">
      <alignment horizontal="center" vertical="center"/>
      <protection/>
    </xf>
    <xf numFmtId="3" fontId="14" fillId="0" borderId="5" xfId="22" applyNumberFormat="1" applyFont="1" applyFill="1" applyBorder="1" applyAlignment="1">
      <alignment horizontal="center" vertical="center"/>
      <protection/>
    </xf>
    <xf numFmtId="4" fontId="14" fillId="0" borderId="5" xfId="22" applyNumberFormat="1" applyFont="1" applyBorder="1" applyAlignment="1">
      <alignment horizontal="center" vertical="center"/>
      <protection/>
    </xf>
    <xf numFmtId="4" fontId="14" fillId="0" borderId="5" xfId="22" applyNumberFormat="1" applyFont="1" applyFill="1" applyBorder="1" applyAlignment="1">
      <alignment horizontal="center" vertical="center"/>
      <protection/>
    </xf>
    <xf numFmtId="0" fontId="12" fillId="2" borderId="1" xfId="0" applyFont="1" applyFill="1" applyBorder="1" applyAlignment="1">
      <alignment horizontal="left" vertical="center" wrapText="1"/>
    </xf>
    <xf numFmtId="0" fontId="21" fillId="2" borderId="1" xfId="41" applyFont="1" applyFill="1" applyBorder="1" applyAlignment="1">
      <alignment horizontal="center" vertical="center"/>
      <protection/>
    </xf>
    <xf numFmtId="4" fontId="14" fillId="5" borderId="1" xfId="0" applyNumberFormat="1" applyFont="1" applyFill="1" applyBorder="1" applyAlignment="1">
      <alignment horizontal="left" vertical="center"/>
    </xf>
    <xf numFmtId="49" fontId="14" fillId="5" borderId="1" xfId="0" applyNumberFormat="1" applyFont="1" applyFill="1" applyBorder="1" applyAlignment="1">
      <alignment horizontal="left" vertical="center"/>
    </xf>
    <xf numFmtId="3" fontId="14" fillId="5" borderId="1" xfId="21" applyNumberFormat="1" applyFont="1" applyFill="1" applyBorder="1" applyAlignment="1">
      <alignment horizontal="left" vertical="center" indent="1"/>
      <protection/>
    </xf>
    <xf numFmtId="0" fontId="10" fillId="5" borderId="0" xfId="0" applyFont="1" applyFill="1" applyAlignment="1">
      <alignment horizontal="left"/>
    </xf>
    <xf numFmtId="1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 indent="1"/>
    </xf>
    <xf numFmtId="3" fontId="14" fillId="0" borderId="1" xfId="0" applyNumberFormat="1" applyFont="1" applyFill="1" applyBorder="1" applyAlignment="1">
      <alignment horizontal="right" vertical="center" indent="1"/>
    </xf>
    <xf numFmtId="4" fontId="14" fillId="2" borderId="1" xfId="0" applyNumberFormat="1" applyFont="1" applyFill="1" applyBorder="1" applyAlignment="1">
      <alignment horizontal="left" vertical="center"/>
    </xf>
    <xf numFmtId="3" fontId="14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/>
    </xf>
    <xf numFmtId="0" fontId="13" fillId="3" borderId="6" xfId="41" applyFont="1" applyFill="1" applyBorder="1" applyAlignment="1">
      <alignment horizontal="left" vertical="center"/>
      <protection/>
    </xf>
    <xf numFmtId="0" fontId="24" fillId="0" borderId="0" xfId="41" applyFont="1" applyFill="1" applyAlignment="1">
      <alignment horizontal="left" vertical="center"/>
      <protection/>
    </xf>
    <xf numFmtId="0" fontId="24" fillId="0" borderId="0" xfId="41" applyFont="1" applyFill="1" applyAlignment="1">
      <alignment horizontal="center" vertical="center" wrapText="1"/>
      <protection/>
    </xf>
    <xf numFmtId="0" fontId="24" fillId="0" borderId="0" xfId="41" applyFont="1" applyFill="1" applyAlignment="1">
      <alignment wrapText="1"/>
      <protection/>
    </xf>
    <xf numFmtId="0" fontId="24" fillId="0" borderId="0" xfId="41" applyFont="1" applyFill="1" applyAlignment="1">
      <alignment horizontal="left" wrapText="1"/>
      <protection/>
    </xf>
    <xf numFmtId="0" fontId="24" fillId="0" borderId="0" xfId="41" applyFont="1" applyFill="1" applyAlignment="1">
      <alignment horizontal="center" vertical="center"/>
      <protection/>
    </xf>
    <xf numFmtId="0" fontId="24" fillId="0" borderId="0" xfId="41" applyFont="1" applyFill="1">
      <alignment/>
      <protection/>
    </xf>
    <xf numFmtId="0" fontId="24" fillId="0" borderId="0" xfId="41" applyFont="1" applyFill="1" applyAlignment="1">
      <alignment vertical="center" wrapText="1"/>
      <protection/>
    </xf>
    <xf numFmtId="0" fontId="24" fillId="0" borderId="0" xfId="41" applyFont="1" applyFill="1" applyAlignment="1">
      <alignment horizontal="right" vertical="center" wrapText="1"/>
      <protection/>
    </xf>
    <xf numFmtId="0" fontId="24" fillId="0" borderId="1" xfId="41" applyFont="1" applyFill="1" applyBorder="1" applyAlignment="1">
      <alignment horizontal="center" vertical="center" textRotation="90" wrapText="1"/>
      <protection/>
    </xf>
    <xf numFmtId="0" fontId="24" fillId="0" borderId="1" xfId="41" applyFont="1" applyFill="1" applyBorder="1" applyAlignment="1">
      <alignment horizontal="center" vertical="center" wrapText="1"/>
      <protection/>
    </xf>
    <xf numFmtId="3" fontId="24" fillId="0" borderId="1" xfId="41" applyNumberFormat="1" applyFont="1" applyFill="1" applyBorder="1" applyAlignment="1">
      <alignment horizontal="center" vertical="center" wrapText="1"/>
      <protection/>
    </xf>
    <xf numFmtId="0" fontId="24" fillId="0" borderId="1" xfId="41" applyFont="1" applyFill="1" applyBorder="1" applyAlignment="1">
      <alignment horizontal="center" vertical="center"/>
      <protection/>
    </xf>
    <xf numFmtId="3" fontId="24" fillId="0" borderId="1" xfId="41" applyNumberFormat="1" applyFont="1" applyFill="1" applyBorder="1" applyAlignment="1">
      <alignment horizontal="center"/>
      <protection/>
    </xf>
    <xf numFmtId="3" fontId="24" fillId="0" borderId="1" xfId="41" applyNumberFormat="1" applyFont="1" applyFill="1" applyBorder="1" applyAlignment="1">
      <alignment horizontal="center" vertical="center"/>
      <protection/>
    </xf>
    <xf numFmtId="0" fontId="24" fillId="0" borderId="0" xfId="41" applyFont="1" applyFill="1" applyAlignment="1">
      <alignment horizontal="center"/>
      <protection/>
    </xf>
    <xf numFmtId="0" fontId="26" fillId="3" borderId="6" xfId="41" applyFont="1" applyFill="1" applyBorder="1" applyAlignment="1">
      <alignment horizontal="left" vertical="center"/>
      <protection/>
    </xf>
    <xf numFmtId="0" fontId="26" fillId="3" borderId="10" xfId="41" applyFont="1" applyFill="1" applyBorder="1" applyAlignment="1">
      <alignment horizontal="left" vertical="center"/>
      <protection/>
    </xf>
    <xf numFmtId="0" fontId="26" fillId="3" borderId="10" xfId="41" applyFont="1" applyFill="1" applyBorder="1" applyAlignment="1">
      <alignment horizontal="left" vertical="center" wrapText="1"/>
      <protection/>
    </xf>
    <xf numFmtId="0" fontId="26" fillId="3" borderId="10" xfId="41" applyFont="1" applyFill="1" applyBorder="1" applyAlignment="1">
      <alignment horizontal="center" vertical="center"/>
      <protection/>
    </xf>
    <xf numFmtId="0" fontId="26" fillId="3" borderId="10" xfId="41" applyFont="1" applyFill="1" applyBorder="1" applyAlignment="1">
      <alignment vertical="center"/>
      <protection/>
    </xf>
    <xf numFmtId="3" fontId="26" fillId="3" borderId="10" xfId="41" applyNumberFormat="1" applyFont="1" applyFill="1" applyBorder="1" applyAlignment="1">
      <alignment vertical="center"/>
      <protection/>
    </xf>
    <xf numFmtId="0" fontId="26" fillId="3" borderId="10" xfId="41" applyFont="1" applyFill="1" applyBorder="1" applyAlignment="1">
      <alignment vertical="center"/>
      <protection/>
    </xf>
    <xf numFmtId="0" fontId="26" fillId="3" borderId="11" xfId="41" applyFont="1" applyFill="1" applyBorder="1" applyAlignment="1">
      <alignment vertical="center"/>
      <protection/>
    </xf>
    <xf numFmtId="0" fontId="24" fillId="3" borderId="0" xfId="41" applyFont="1" applyFill="1">
      <alignment/>
      <protection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41" applyFont="1" applyFill="1" applyBorder="1" applyAlignment="1">
      <alignment horizontal="left" vertical="center"/>
      <protection/>
    </xf>
    <xf numFmtId="0" fontId="24" fillId="0" borderId="1" xfId="41" applyFont="1" applyFill="1" applyBorder="1" applyAlignment="1">
      <alignment horizontal="center" vertical="justify"/>
      <protection/>
    </xf>
    <xf numFmtId="0" fontId="24" fillId="0" borderId="6" xfId="41" applyFont="1" applyFill="1" applyBorder="1" applyAlignment="1">
      <alignment horizontal="center" vertical="center"/>
      <protection/>
    </xf>
    <xf numFmtId="4" fontId="24" fillId="0" borderId="1" xfId="41" applyNumberFormat="1" applyFont="1" applyFill="1" applyBorder="1" applyAlignment="1">
      <alignment horizontal="right" vertical="center"/>
      <protection/>
    </xf>
    <xf numFmtId="4" fontId="24" fillId="0" borderId="11" xfId="41" applyNumberFormat="1" applyFont="1" applyFill="1" applyBorder="1" applyAlignment="1">
      <alignment horizontal="right" vertical="center"/>
      <protection/>
    </xf>
    <xf numFmtId="3" fontId="24" fillId="0" borderId="1" xfId="41" applyNumberFormat="1" applyFont="1" applyFill="1" applyBorder="1" applyAlignment="1">
      <alignment horizontal="right" vertical="center"/>
      <protection/>
    </xf>
    <xf numFmtId="1" fontId="24" fillId="0" borderId="1" xfId="41" applyNumberFormat="1" applyFont="1" applyFill="1" applyBorder="1" applyAlignment="1">
      <alignment horizontal="right" vertical="center"/>
      <protection/>
    </xf>
    <xf numFmtId="0" fontId="24" fillId="0" borderId="0" xfId="41" applyFont="1" applyFill="1" applyBorder="1">
      <alignment/>
      <protection/>
    </xf>
    <xf numFmtId="49" fontId="24" fillId="0" borderId="1" xfId="41" applyNumberFormat="1" applyFont="1" applyFill="1" applyBorder="1" applyAlignment="1">
      <alignment horizontal="center" vertical="center"/>
      <protection/>
    </xf>
    <xf numFmtId="0" fontId="24" fillId="0" borderId="1" xfId="41" applyFont="1" applyFill="1" applyBorder="1">
      <alignment/>
      <protection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41" applyFont="1" applyFill="1" applyBorder="1" applyAlignment="1">
      <alignment horizontal="left" vertical="center"/>
      <protection/>
    </xf>
    <xf numFmtId="49" fontId="24" fillId="2" borderId="1" xfId="41" applyNumberFormat="1" applyFont="1" applyFill="1" applyBorder="1" applyAlignment="1">
      <alignment horizontal="center" vertical="center"/>
      <protection/>
    </xf>
    <xf numFmtId="0" fontId="24" fillId="2" borderId="1" xfId="41" applyFont="1" applyFill="1" applyBorder="1" applyAlignment="1">
      <alignment horizontal="center" vertical="center"/>
      <protection/>
    </xf>
    <xf numFmtId="4" fontId="24" fillId="2" borderId="1" xfId="41" applyNumberFormat="1" applyFont="1" applyFill="1" applyBorder="1" applyAlignment="1">
      <alignment horizontal="right" vertical="center"/>
      <protection/>
    </xf>
    <xf numFmtId="3" fontId="24" fillId="2" borderId="1" xfId="41" applyNumberFormat="1" applyFont="1" applyFill="1" applyBorder="1" applyAlignment="1">
      <alignment horizontal="right" vertical="center"/>
      <protection/>
    </xf>
    <xf numFmtId="1" fontId="24" fillId="2" borderId="1" xfId="41" applyNumberFormat="1" applyFont="1" applyFill="1" applyBorder="1" applyAlignment="1">
      <alignment horizontal="right" vertical="center"/>
      <protection/>
    </xf>
    <xf numFmtId="0" fontId="24" fillId="2" borderId="0" xfId="41" applyFont="1" applyFill="1" applyBorder="1">
      <alignment/>
      <protection/>
    </xf>
    <xf numFmtId="0" fontId="27" fillId="0" borderId="1" xfId="0" applyFont="1" applyFill="1" applyBorder="1"/>
    <xf numFmtId="0" fontId="24" fillId="0" borderId="6" xfId="41" applyFont="1" applyFill="1" applyBorder="1" applyAlignment="1">
      <alignment horizontal="center" vertical="center"/>
      <protection/>
    </xf>
    <xf numFmtId="4" fontId="24" fillId="0" borderId="11" xfId="41" applyNumberFormat="1" applyFont="1" applyFill="1" applyBorder="1" applyAlignment="1">
      <alignment horizontal="right" vertical="center"/>
      <protection/>
    </xf>
    <xf numFmtId="0" fontId="28" fillId="0" borderId="1" xfId="0" applyFont="1" applyFill="1" applyBorder="1" applyAlignment="1">
      <alignment horizontal="left" vertical="center"/>
    </xf>
    <xf numFmtId="0" fontId="24" fillId="2" borderId="6" xfId="41" applyFont="1" applyFill="1" applyBorder="1" applyAlignment="1">
      <alignment horizontal="center" vertical="center"/>
      <protection/>
    </xf>
    <xf numFmtId="4" fontId="24" fillId="2" borderId="11" xfId="41" applyNumberFormat="1" applyFont="1" applyFill="1" applyBorder="1" applyAlignment="1">
      <alignment horizontal="right" vertical="center"/>
      <protection/>
    </xf>
    <xf numFmtId="0" fontId="24" fillId="0" borderId="1" xfId="22" applyFont="1" applyFill="1" applyBorder="1" applyAlignment="1">
      <alignment horizontal="left" vertical="center" wrapText="1"/>
      <protection/>
    </xf>
    <xf numFmtId="0" fontId="24" fillId="0" borderId="6" xfId="41" applyFont="1" applyFill="1" applyBorder="1" applyAlignment="1">
      <alignment horizontal="center" vertical="center"/>
      <protection/>
    </xf>
    <xf numFmtId="4" fontId="24" fillId="0" borderId="1" xfId="41" applyNumberFormat="1" applyFont="1" applyFill="1" applyBorder="1" applyAlignment="1">
      <alignment horizontal="right" vertical="justify"/>
      <protection/>
    </xf>
    <xf numFmtId="0" fontId="24" fillId="0" borderId="5" xfId="0" applyFont="1" applyFill="1" applyBorder="1" applyAlignment="1">
      <alignment horizontal="left" vertical="center" wrapText="1"/>
    </xf>
    <xf numFmtId="0" fontId="24" fillId="0" borderId="5" xfId="41" applyFont="1" applyFill="1" applyBorder="1" applyAlignment="1">
      <alignment horizontal="left" vertical="center"/>
      <protection/>
    </xf>
    <xf numFmtId="49" fontId="24" fillId="0" borderId="5" xfId="41" applyNumberFormat="1" applyFont="1" applyFill="1" applyBorder="1" applyAlignment="1">
      <alignment horizontal="center" vertical="center"/>
      <protection/>
    </xf>
    <xf numFmtId="0" fontId="24" fillId="0" borderId="5" xfId="41" applyFont="1" applyFill="1" applyBorder="1" applyAlignment="1">
      <alignment horizontal="center" vertical="justify"/>
      <protection/>
    </xf>
    <xf numFmtId="0" fontId="24" fillId="0" borderId="12" xfId="41" applyFont="1" applyFill="1" applyBorder="1" applyAlignment="1">
      <alignment horizontal="center" vertical="center"/>
      <protection/>
    </xf>
    <xf numFmtId="4" fontId="24" fillId="0" borderId="13" xfId="41" applyNumberFormat="1" applyFont="1" applyFill="1" applyBorder="1" applyAlignment="1">
      <alignment horizontal="right" vertical="center"/>
      <protection/>
    </xf>
    <xf numFmtId="4" fontId="24" fillId="0" borderId="14" xfId="41" applyNumberFormat="1" applyFont="1" applyFill="1" applyBorder="1" applyAlignment="1">
      <alignment horizontal="right" vertical="center"/>
      <protection/>
    </xf>
    <xf numFmtId="4" fontId="24" fillId="0" borderId="5" xfId="41" applyNumberFormat="1" applyFont="1" applyFill="1" applyBorder="1" applyAlignment="1">
      <alignment horizontal="right" vertical="center"/>
      <protection/>
    </xf>
    <xf numFmtId="3" fontId="24" fillId="0" borderId="5" xfId="41" applyNumberFormat="1" applyFont="1" applyFill="1" applyBorder="1" applyAlignment="1">
      <alignment horizontal="right" vertical="center"/>
      <protection/>
    </xf>
    <xf numFmtId="1" fontId="24" fillId="0" borderId="5" xfId="41" applyNumberFormat="1" applyFont="1" applyFill="1" applyBorder="1" applyAlignment="1">
      <alignment horizontal="right" vertical="center"/>
      <protection/>
    </xf>
    <xf numFmtId="0" fontId="24" fillId="0" borderId="7" xfId="41" applyFont="1" applyFill="1" applyBorder="1">
      <alignment/>
      <protection/>
    </xf>
    <xf numFmtId="0" fontId="26" fillId="0" borderId="8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/>
    </xf>
    <xf numFmtId="4" fontId="26" fillId="0" borderId="8" xfId="0" applyNumberFormat="1" applyFont="1" applyFill="1" applyBorder="1" applyAlignment="1">
      <alignment horizontal="right" vertical="center"/>
    </xf>
    <xf numFmtId="3" fontId="26" fillId="0" borderId="8" xfId="0" applyNumberFormat="1" applyFont="1" applyFill="1" applyBorder="1" applyAlignment="1">
      <alignment horizontal="right" vertical="center"/>
    </xf>
    <xf numFmtId="4" fontId="26" fillId="0" borderId="8" xfId="0" applyNumberFormat="1" applyFont="1" applyFill="1" applyBorder="1" applyAlignment="1">
      <alignment horizontal="center" vertical="center"/>
    </xf>
    <xf numFmtId="1" fontId="26" fillId="0" borderId="8" xfId="0" applyNumberFormat="1" applyFont="1" applyFill="1" applyBorder="1" applyAlignment="1">
      <alignment horizontal="right" vertical="center"/>
    </xf>
    <xf numFmtId="2" fontId="26" fillId="0" borderId="8" xfId="0" applyNumberFormat="1" applyFont="1" applyFill="1" applyBorder="1" applyAlignment="1">
      <alignment horizontal="right" vertical="center"/>
    </xf>
    <xf numFmtId="4" fontId="26" fillId="0" borderId="8" xfId="0" applyNumberFormat="1" applyFont="1" applyFill="1" applyBorder="1" applyAlignment="1">
      <alignment vertical="center"/>
    </xf>
    <xf numFmtId="4" fontId="26" fillId="0" borderId="8" xfId="22" applyNumberFormat="1" applyFont="1" applyFill="1" applyBorder="1" applyAlignment="1">
      <alignment horizontal="right" vertical="center"/>
      <protection/>
    </xf>
    <xf numFmtId="0" fontId="29" fillId="0" borderId="8" xfId="41" applyFont="1" applyFill="1" applyBorder="1">
      <alignment/>
      <protection/>
    </xf>
    <xf numFmtId="0" fontId="24" fillId="0" borderId="0" xfId="41" applyFont="1" applyFill="1" applyBorder="1" applyAlignment="1">
      <alignment horizontal="left" vertical="center"/>
      <protection/>
    </xf>
    <xf numFmtId="0" fontId="24" fillId="0" borderId="0" xfId="41" applyFont="1" applyFill="1" applyBorder="1" applyAlignment="1">
      <alignment horizontal="center" vertical="center"/>
      <protection/>
    </xf>
    <xf numFmtId="4" fontId="24" fillId="0" borderId="0" xfId="41" applyNumberFormat="1" applyFont="1" applyFill="1" applyBorder="1" applyAlignment="1">
      <alignment horizontal="right" vertical="center"/>
      <protection/>
    </xf>
    <xf numFmtId="3" fontId="24" fillId="0" borderId="0" xfId="41" applyNumberFormat="1" applyFont="1" applyFill="1" applyBorder="1" applyAlignment="1">
      <alignment horizontal="right" vertical="center"/>
      <protection/>
    </xf>
    <xf numFmtId="1" fontId="24" fillId="0" borderId="0" xfId="41" applyNumberFormat="1" applyFont="1" applyFill="1" applyBorder="1" applyAlignment="1">
      <alignment horizontal="right" vertical="center"/>
      <protection/>
    </xf>
    <xf numFmtId="0" fontId="24" fillId="0" borderId="0" xfId="41" applyFont="1" applyFill="1" applyBorder="1" applyAlignment="1">
      <alignment horizontal="left" vertical="center" wrapText="1"/>
      <protection/>
    </xf>
    <xf numFmtId="0" fontId="24" fillId="2" borderId="0" xfId="20" applyFont="1" applyFill="1" applyBorder="1" applyAlignment="1">
      <alignment/>
      <protection/>
    </xf>
    <xf numFmtId="0" fontId="24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/>
    </xf>
    <xf numFmtId="0" fontId="15" fillId="2" borderId="1" xfId="22" applyFont="1" applyFill="1" applyBorder="1" applyAlignment="1">
      <alignment horizontal="center"/>
      <protection/>
    </xf>
    <xf numFmtId="1" fontId="15" fillId="2" borderId="1" xfId="21" applyNumberFormat="1" applyFont="1" applyFill="1" applyBorder="1" applyAlignment="1">
      <alignment horizontal="center"/>
      <protection/>
    </xf>
    <xf numFmtId="3" fontId="15" fillId="2" borderId="1" xfId="21" applyNumberFormat="1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right" vertical="center" wrapText="1"/>
      <protection/>
    </xf>
    <xf numFmtId="0" fontId="10" fillId="0" borderId="15" xfId="20" applyFont="1" applyFill="1" applyBorder="1" applyAlignment="1">
      <alignment horizontal="center" vertical="top" wrapText="1"/>
      <protection/>
    </xf>
    <xf numFmtId="0" fontId="8" fillId="0" borderId="1" xfId="20" applyFont="1" applyFill="1" applyBorder="1" applyAlignment="1">
      <alignment horizontal="center" vertical="center" textRotation="90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 textRotation="90"/>
      <protection/>
    </xf>
    <xf numFmtId="3" fontId="8" fillId="0" borderId="1" xfId="20" applyNumberFormat="1" applyFont="1" applyFill="1" applyBorder="1" applyAlignment="1">
      <alignment horizontal="center" vertical="center" textRotation="90" wrapText="1"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4" fillId="0" borderId="0" xfId="20" applyFont="1" applyFill="1" applyBorder="1" applyAlignment="1">
      <alignment horizontal="right" vertical="center" wrapText="1"/>
      <protection/>
    </xf>
    <xf numFmtId="0" fontId="24" fillId="0" borderId="1" xfId="41" applyFont="1" applyFill="1" applyBorder="1" applyAlignment="1">
      <alignment horizontal="left" vertical="center"/>
      <protection/>
    </xf>
    <xf numFmtId="0" fontId="24" fillId="0" borderId="1" xfId="41" applyFont="1" applyFill="1" applyBorder="1" applyAlignment="1">
      <alignment horizontal="center" vertical="center" wrapText="1"/>
      <protection/>
    </xf>
    <xf numFmtId="0" fontId="24" fillId="0" borderId="0" xfId="41" applyFont="1" applyFill="1" applyAlignment="1">
      <alignment horizontal="right" vertical="center" wrapText="1"/>
      <protection/>
    </xf>
    <xf numFmtId="0" fontId="24" fillId="0" borderId="18" xfId="41" applyFont="1" applyFill="1" applyBorder="1" applyAlignment="1">
      <alignment horizontal="center" vertical="center" textRotation="90" wrapText="1"/>
      <protection/>
    </xf>
    <xf numFmtId="0" fontId="24" fillId="0" borderId="3" xfId="41" applyFont="1" applyFill="1" applyBorder="1" applyAlignment="1">
      <alignment horizontal="center" vertical="center" textRotation="90" wrapText="1"/>
      <protection/>
    </xf>
    <xf numFmtId="0" fontId="24" fillId="0" borderId="19" xfId="41" applyFont="1" applyFill="1" applyBorder="1" applyAlignment="1">
      <alignment horizontal="center" vertical="center" textRotation="90" wrapText="1"/>
      <protection/>
    </xf>
    <xf numFmtId="0" fontId="24" fillId="0" borderId="20" xfId="41" applyFont="1" applyFill="1" applyBorder="1" applyAlignment="1">
      <alignment horizontal="center" vertical="center" textRotation="90" wrapText="1"/>
      <protection/>
    </xf>
    <xf numFmtId="0" fontId="24" fillId="0" borderId="1" xfId="41" applyFont="1" applyFill="1" applyBorder="1" applyAlignment="1">
      <alignment horizontal="center" vertical="center" textRotation="90" wrapText="1"/>
      <protection/>
    </xf>
    <xf numFmtId="0" fontId="26" fillId="0" borderId="15" xfId="41" applyFont="1" applyFill="1" applyBorder="1" applyAlignment="1">
      <alignment horizontal="center" vertical="center" wrapText="1"/>
      <protection/>
    </xf>
    <xf numFmtId="0" fontId="26" fillId="0" borderId="15" xfId="41" applyFont="1" applyFill="1" applyBorder="1" applyAlignment="1">
      <alignment horizontal="center" vertical="center" wrapText="1"/>
      <protection/>
    </xf>
    <xf numFmtId="0" fontId="25" fillId="0" borderId="0" xfId="41" applyFont="1" applyFill="1" applyAlignment="1">
      <alignment horizontal="right" vertical="center" wrapText="1"/>
      <protection/>
    </xf>
    <xf numFmtId="0" fontId="16" fillId="0" borderId="0" xfId="20" applyFont="1" applyFill="1" applyAlignment="1">
      <alignment horizontal="right" vertical="center" wrapText="1"/>
      <protection/>
    </xf>
    <xf numFmtId="0" fontId="3" fillId="0" borderId="15" xfId="20" applyFont="1" applyFill="1" applyBorder="1" applyAlignment="1">
      <alignment horizontal="center" vertical="center" wrapText="1"/>
      <protection/>
    </xf>
    <xf numFmtId="0" fontId="19" fillId="0" borderId="1" xfId="20" applyFont="1" applyFill="1" applyBorder="1" applyAlignment="1">
      <alignment horizontal="center" vertical="center" wrapText="1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8" fillId="0" borderId="0" xfId="20" applyFont="1" applyFill="1" applyAlignment="1">
      <alignment horizontal="right"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 2" xfId="21"/>
    <cellStyle name="Обычный 2 3" xfId="22"/>
    <cellStyle name="Excel Built-in Normal" xfId="23"/>
    <cellStyle name="TableStyleLight1" xfId="24"/>
    <cellStyle name="Обычный 2 2" xfId="25"/>
    <cellStyle name="Обычный 3" xfId="26"/>
    <cellStyle name="Обычный 3 2" xfId="27"/>
    <cellStyle name="Обычный 3 3" xfId="28"/>
    <cellStyle name="Обычный 4" xfId="29"/>
    <cellStyle name="Обычный 4 2" xfId="30"/>
    <cellStyle name="Обычный 4 3" xfId="31"/>
    <cellStyle name="Обычный 5" xfId="32"/>
    <cellStyle name="Обычный 6" xfId="33"/>
    <cellStyle name="Обычный 6 2" xfId="34"/>
    <cellStyle name="Обычный 6 3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Обычный 2 4" xfId="41"/>
    <cellStyle name="Обычный 2 5" xfId="42"/>
    <cellStyle name="Обычный 2 4 2" xfId="43"/>
    <cellStyle name="Обычный 2 5 3" xfId="44"/>
    <cellStyle name="Обычный 2 8" xfId="45"/>
    <cellStyle name="Обычный 2 2 2" xfId="46"/>
    <cellStyle name="Обычный 2 4 2 3" xfId="47"/>
  </cellStyles>
  <dxfs count="12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ерка 2018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AF35"/>
  <sheetViews>
    <sheetView tabSelected="1" view="pageBreakPreview" zoomScale="70" zoomScaleSheetLayoutView="70" workbookViewId="0" topLeftCell="G1">
      <selection activeCell="E3" sqref="E3"/>
    </sheetView>
  </sheetViews>
  <sheetFormatPr defaultColWidth="9.140625" defaultRowHeight="15"/>
  <cols>
    <col min="1" max="1" width="5.00390625" style="2" customWidth="1"/>
    <col min="2" max="2" width="9.421875" style="11" customWidth="1"/>
    <col min="3" max="3" width="16.00390625" style="11" customWidth="1"/>
    <col min="4" max="4" width="14.140625" style="11" customWidth="1"/>
    <col min="5" max="5" width="18.8515625" style="11" customWidth="1"/>
    <col min="6" max="6" width="6.421875" style="3" customWidth="1"/>
    <col min="7" max="7" width="5.421875" style="3" customWidth="1"/>
    <col min="8" max="8" width="4.421875" style="9" customWidth="1"/>
    <col min="9" max="9" width="7.28125" style="3" customWidth="1"/>
    <col min="10" max="10" width="6.57421875" style="10" customWidth="1"/>
    <col min="11" max="11" width="17.8515625" style="12" customWidth="1"/>
    <col min="12" max="13" width="5.7109375" style="7" customWidth="1"/>
    <col min="14" max="14" width="13.421875" style="5" customWidth="1"/>
    <col min="15" max="15" width="14.57421875" style="5" customWidth="1"/>
    <col min="16" max="16" width="14.28125" style="5" customWidth="1"/>
    <col min="17" max="17" width="9.8515625" style="8" customWidth="1"/>
    <col min="18" max="18" width="17.8515625" style="5" customWidth="1"/>
    <col min="19" max="19" width="10.140625" style="5" customWidth="1"/>
    <col min="20" max="21" width="8.8515625" style="5" customWidth="1"/>
    <col min="22" max="22" width="17.7109375" style="5" customWidth="1"/>
    <col min="23" max="23" width="11.57421875" style="5" customWidth="1"/>
    <col min="24" max="24" width="10.28125" style="5" customWidth="1"/>
    <col min="25" max="25" width="9.421875" style="7" customWidth="1"/>
    <col min="26" max="31" width="9.140625" style="5" customWidth="1"/>
    <col min="32" max="32" width="16.140625" style="5" customWidth="1"/>
    <col min="33" max="16384" width="9.140625" style="5" customWidth="1"/>
  </cols>
  <sheetData>
    <row r="1" spans="7:25" ht="15" customHeight="1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53"/>
      <c r="T1" s="253"/>
      <c r="U1" s="253"/>
      <c r="V1" s="253"/>
      <c r="W1" s="253"/>
      <c r="X1" s="253"/>
      <c r="Y1" s="253"/>
    </row>
    <row r="2" spans="7:25" ht="31.15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6"/>
      <c r="T2" s="16"/>
      <c r="U2" s="16"/>
      <c r="V2" s="253" t="s">
        <v>84</v>
      </c>
      <c r="W2" s="253"/>
      <c r="X2" s="253"/>
      <c r="Y2" s="253"/>
    </row>
    <row r="3" spans="7:25" ht="31.15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6"/>
      <c r="T3" s="16"/>
      <c r="U3" s="16"/>
      <c r="V3" s="263" t="s">
        <v>115</v>
      </c>
      <c r="W3" s="253"/>
      <c r="X3" s="253"/>
      <c r="Y3" s="253"/>
    </row>
    <row r="4" spans="7:25" ht="27.6" customHeight="1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6"/>
      <c r="T4" s="16"/>
      <c r="U4" s="16"/>
      <c r="V4" s="16"/>
      <c r="W4" s="16"/>
      <c r="X4" s="16"/>
      <c r="Y4" s="16"/>
    </row>
    <row r="5" spans="1:25" ht="24.95" customHeight="1">
      <c r="A5" s="254" t="s">
        <v>108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</row>
    <row r="6" spans="1:25" ht="30" customHeight="1">
      <c r="A6" s="256" t="s">
        <v>0</v>
      </c>
      <c r="B6" s="256" t="s">
        <v>1</v>
      </c>
      <c r="C6" s="256"/>
      <c r="D6" s="256"/>
      <c r="E6" s="256"/>
      <c r="F6" s="256"/>
      <c r="G6" s="256"/>
      <c r="H6" s="256"/>
      <c r="I6" s="257" t="s">
        <v>2</v>
      </c>
      <c r="J6" s="257"/>
      <c r="K6" s="255" t="s">
        <v>3</v>
      </c>
      <c r="L6" s="258" t="s">
        <v>4</v>
      </c>
      <c r="M6" s="258" t="s">
        <v>5</v>
      </c>
      <c r="N6" s="255" t="s">
        <v>6</v>
      </c>
      <c r="O6" s="256" t="s">
        <v>7</v>
      </c>
      <c r="P6" s="256"/>
      <c r="Q6" s="259" t="s">
        <v>8</v>
      </c>
      <c r="R6" s="256" t="s">
        <v>9</v>
      </c>
      <c r="S6" s="256"/>
      <c r="T6" s="256"/>
      <c r="U6" s="256"/>
      <c r="V6" s="256"/>
      <c r="W6" s="255" t="s">
        <v>10</v>
      </c>
      <c r="X6" s="255" t="s">
        <v>11</v>
      </c>
      <c r="Y6" s="255" t="s">
        <v>12</v>
      </c>
    </row>
    <row r="7" spans="1:25" ht="15" customHeight="1">
      <c r="A7" s="256"/>
      <c r="B7" s="255" t="s">
        <v>13</v>
      </c>
      <c r="C7" s="255" t="s">
        <v>14</v>
      </c>
      <c r="D7" s="255" t="s">
        <v>15</v>
      </c>
      <c r="E7" s="255" t="s">
        <v>16</v>
      </c>
      <c r="F7" s="255" t="s">
        <v>17</v>
      </c>
      <c r="G7" s="255" t="s">
        <v>18</v>
      </c>
      <c r="H7" s="255" t="s">
        <v>19</v>
      </c>
      <c r="I7" s="255" t="s">
        <v>20</v>
      </c>
      <c r="J7" s="255" t="s">
        <v>21</v>
      </c>
      <c r="K7" s="255"/>
      <c r="L7" s="258"/>
      <c r="M7" s="258"/>
      <c r="N7" s="255"/>
      <c r="O7" s="255" t="s">
        <v>22</v>
      </c>
      <c r="P7" s="255" t="s">
        <v>23</v>
      </c>
      <c r="Q7" s="259"/>
      <c r="R7" s="255" t="s">
        <v>22</v>
      </c>
      <c r="S7" s="256" t="s">
        <v>24</v>
      </c>
      <c r="T7" s="256"/>
      <c r="U7" s="256"/>
      <c r="V7" s="256"/>
      <c r="W7" s="255"/>
      <c r="X7" s="255"/>
      <c r="Y7" s="255"/>
    </row>
    <row r="8" spans="1:25" ht="137.25" customHeight="1">
      <c r="A8" s="256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8"/>
      <c r="M8" s="258"/>
      <c r="N8" s="255"/>
      <c r="O8" s="255"/>
      <c r="P8" s="255"/>
      <c r="Q8" s="259"/>
      <c r="R8" s="255"/>
      <c r="S8" s="100" t="s">
        <v>25</v>
      </c>
      <c r="T8" s="17" t="s">
        <v>26</v>
      </c>
      <c r="U8" s="17" t="s">
        <v>27</v>
      </c>
      <c r="V8" s="17" t="s">
        <v>28</v>
      </c>
      <c r="W8" s="255"/>
      <c r="X8" s="255"/>
      <c r="Y8" s="255"/>
    </row>
    <row r="9" spans="1:25" ht="15.75" customHeight="1">
      <c r="A9" s="256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8"/>
      <c r="M9" s="258"/>
      <c r="N9" s="18" t="s">
        <v>29</v>
      </c>
      <c r="O9" s="18" t="s">
        <v>29</v>
      </c>
      <c r="P9" s="18" t="s">
        <v>29</v>
      </c>
      <c r="Q9" s="1" t="s">
        <v>30</v>
      </c>
      <c r="R9" s="18" t="s">
        <v>31</v>
      </c>
      <c r="S9" s="18" t="s">
        <v>31</v>
      </c>
      <c r="T9" s="18" t="s">
        <v>31</v>
      </c>
      <c r="U9" s="18" t="s">
        <v>31</v>
      </c>
      <c r="V9" s="18" t="s">
        <v>31</v>
      </c>
      <c r="W9" s="18" t="s">
        <v>32</v>
      </c>
      <c r="X9" s="18" t="s">
        <v>32</v>
      </c>
      <c r="Y9" s="255"/>
    </row>
    <row r="10" spans="1:25" ht="15">
      <c r="A10" s="19">
        <v>1</v>
      </c>
      <c r="B10" s="18">
        <v>2</v>
      </c>
      <c r="C10" s="18">
        <v>3</v>
      </c>
      <c r="D10" s="18">
        <v>4</v>
      </c>
      <c r="E10" s="18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8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6">
        <v>17</v>
      </c>
      <c r="R10" s="19">
        <v>18</v>
      </c>
      <c r="S10" s="19">
        <v>19</v>
      </c>
      <c r="T10" s="19">
        <v>20</v>
      </c>
      <c r="U10" s="19">
        <v>21</v>
      </c>
      <c r="V10" s="19">
        <v>22</v>
      </c>
      <c r="W10" s="19">
        <v>23</v>
      </c>
      <c r="X10" s="19">
        <v>24</v>
      </c>
      <c r="Y10" s="19">
        <v>25</v>
      </c>
    </row>
    <row r="11" spans="1:25" s="29" customFormat="1" ht="25.5" customHeight="1">
      <c r="A11" s="163" t="s">
        <v>101</v>
      </c>
      <c r="B11" s="26"/>
      <c r="C11" s="26"/>
      <c r="D11" s="26"/>
      <c r="E11" s="26"/>
      <c r="F11" s="27"/>
      <c r="G11" s="27"/>
      <c r="H11" s="27"/>
      <c r="I11" s="27"/>
      <c r="J11" s="27"/>
      <c r="K11" s="26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8"/>
    </row>
    <row r="12" spans="1:32" s="25" customFormat="1" ht="19.15" customHeight="1">
      <c r="A12" s="20">
        <v>1</v>
      </c>
      <c r="B12" s="14" t="s">
        <v>69</v>
      </c>
      <c r="C12" s="14" t="s">
        <v>70</v>
      </c>
      <c r="D12" s="14" t="s">
        <v>76</v>
      </c>
      <c r="E12" s="88" t="s">
        <v>77</v>
      </c>
      <c r="F12" s="13">
        <v>6</v>
      </c>
      <c r="G12" s="90"/>
      <c r="H12" s="89"/>
      <c r="I12" s="109">
        <v>1989</v>
      </c>
      <c r="J12" s="109"/>
      <c r="K12" s="80" t="s">
        <v>106</v>
      </c>
      <c r="L12" s="110">
        <v>5</v>
      </c>
      <c r="M12" s="15">
        <v>6</v>
      </c>
      <c r="N12" s="84">
        <v>4470.3</v>
      </c>
      <c r="O12" s="84">
        <v>4470.3</v>
      </c>
      <c r="P12" s="84">
        <v>4470.3</v>
      </c>
      <c r="Q12" s="20">
        <v>207</v>
      </c>
      <c r="R12" s="21">
        <f>S12+T12+U12+V12</f>
        <v>14652540</v>
      </c>
      <c r="S12" s="21">
        <v>0</v>
      </c>
      <c r="T12" s="21">
        <v>0</v>
      </c>
      <c r="U12" s="21">
        <v>0</v>
      </c>
      <c r="V12" s="21">
        <v>14652540</v>
      </c>
      <c r="W12" s="21">
        <f>R12/O12</f>
        <v>3277.7531709281257</v>
      </c>
      <c r="X12" s="22">
        <v>11424</v>
      </c>
      <c r="Y12" s="24" t="s">
        <v>109</v>
      </c>
      <c r="Z12" s="21"/>
      <c r="AA12" s="21"/>
      <c r="AB12" s="21"/>
      <c r="AC12" s="21"/>
      <c r="AD12" s="21"/>
      <c r="AE12" s="23"/>
      <c r="AF12" s="24"/>
    </row>
    <row r="13" spans="1:32" s="25" customFormat="1" ht="19.15" customHeight="1">
      <c r="A13" s="20">
        <v>2</v>
      </c>
      <c r="B13" s="14" t="s">
        <v>69</v>
      </c>
      <c r="C13" s="14" t="s">
        <v>70</v>
      </c>
      <c r="D13" s="101" t="s">
        <v>76</v>
      </c>
      <c r="E13" s="88" t="s">
        <v>77</v>
      </c>
      <c r="F13" s="70" t="s">
        <v>95</v>
      </c>
      <c r="G13" s="68"/>
      <c r="H13" s="13"/>
      <c r="I13" s="74">
        <v>1992</v>
      </c>
      <c r="J13" s="74">
        <v>2017</v>
      </c>
      <c r="K13" s="75" t="s">
        <v>73</v>
      </c>
      <c r="L13" s="76">
        <v>12</v>
      </c>
      <c r="M13" s="76">
        <v>2</v>
      </c>
      <c r="N13" s="77">
        <v>6769.45</v>
      </c>
      <c r="O13" s="77">
        <v>6769.45</v>
      </c>
      <c r="P13" s="77">
        <v>5511.5</v>
      </c>
      <c r="Q13" s="78">
        <v>252</v>
      </c>
      <c r="R13" s="21">
        <f>S13+T13+U13+V13</f>
        <v>9708342</v>
      </c>
      <c r="S13" s="21">
        <v>0</v>
      </c>
      <c r="T13" s="21">
        <v>0</v>
      </c>
      <c r="U13" s="21">
        <v>0</v>
      </c>
      <c r="V13" s="21">
        <v>9708342</v>
      </c>
      <c r="W13" s="21">
        <f aca="true" t="shared" si="0" ref="W13:W32">R13/O13</f>
        <v>1434.1404397698484</v>
      </c>
      <c r="X13" s="22">
        <v>11424</v>
      </c>
      <c r="Y13" s="24" t="s">
        <v>109</v>
      </c>
      <c r="Z13" s="21"/>
      <c r="AA13" s="21"/>
      <c r="AB13" s="21"/>
      <c r="AC13" s="21"/>
      <c r="AD13" s="21"/>
      <c r="AE13" s="23"/>
      <c r="AF13" s="24"/>
    </row>
    <row r="14" spans="1:32" s="25" customFormat="1" ht="19.15" customHeight="1">
      <c r="A14" s="20">
        <v>3</v>
      </c>
      <c r="B14" s="14" t="s">
        <v>69</v>
      </c>
      <c r="C14" s="14" t="s">
        <v>70</v>
      </c>
      <c r="D14" s="101" t="s">
        <v>76</v>
      </c>
      <c r="E14" s="88" t="s">
        <v>90</v>
      </c>
      <c r="F14" s="70" t="s">
        <v>103</v>
      </c>
      <c r="G14" s="68"/>
      <c r="H14" s="13"/>
      <c r="I14" s="105">
        <v>1994</v>
      </c>
      <c r="J14" s="73">
        <v>2018</v>
      </c>
      <c r="K14" s="73" t="s">
        <v>75</v>
      </c>
      <c r="L14" s="73">
        <v>9</v>
      </c>
      <c r="M14" s="73">
        <v>3</v>
      </c>
      <c r="N14" s="106">
        <v>6577.8</v>
      </c>
      <c r="O14" s="111">
        <v>5726.4</v>
      </c>
      <c r="P14" s="106">
        <v>5726.4</v>
      </c>
      <c r="Q14" s="73">
        <v>280</v>
      </c>
      <c r="R14" s="21">
        <f aca="true" t="shared" si="1" ref="R14:R32">S14+T14+U14+V14</f>
        <v>9708342</v>
      </c>
      <c r="S14" s="21">
        <v>0</v>
      </c>
      <c r="T14" s="21">
        <v>0</v>
      </c>
      <c r="U14" s="21">
        <v>0</v>
      </c>
      <c r="V14" s="21">
        <v>9708342</v>
      </c>
      <c r="W14" s="21">
        <f t="shared" si="0"/>
        <v>1695.3656747694888</v>
      </c>
      <c r="X14" s="22">
        <v>11424</v>
      </c>
      <c r="Y14" s="24" t="s">
        <v>109</v>
      </c>
      <c r="Z14" s="21"/>
      <c r="AA14" s="21"/>
      <c r="AB14" s="21"/>
      <c r="AC14" s="21"/>
      <c r="AD14" s="21"/>
      <c r="AE14" s="23"/>
      <c r="AF14" s="24"/>
    </row>
    <row r="15" spans="1:32" s="25" customFormat="1" ht="19.15" customHeight="1">
      <c r="A15" s="20">
        <v>4</v>
      </c>
      <c r="B15" s="14" t="s">
        <v>69</v>
      </c>
      <c r="C15" s="14" t="s">
        <v>70</v>
      </c>
      <c r="D15" s="14" t="s">
        <v>76</v>
      </c>
      <c r="E15" s="98" t="s">
        <v>90</v>
      </c>
      <c r="F15" s="13">
        <v>61</v>
      </c>
      <c r="G15" s="68"/>
      <c r="H15" s="13"/>
      <c r="I15" s="73">
        <v>1986</v>
      </c>
      <c r="J15" s="73"/>
      <c r="K15" s="73" t="s">
        <v>98</v>
      </c>
      <c r="L15" s="73">
        <v>5</v>
      </c>
      <c r="M15" s="73">
        <v>4</v>
      </c>
      <c r="N15" s="106">
        <v>3389</v>
      </c>
      <c r="O15" s="106">
        <v>2920.6</v>
      </c>
      <c r="P15" s="106">
        <f>O15-0</f>
        <v>2920.6</v>
      </c>
      <c r="Q15" s="73">
        <v>122</v>
      </c>
      <c r="R15" s="21">
        <f t="shared" si="1"/>
        <v>8886066</v>
      </c>
      <c r="S15" s="21">
        <v>0</v>
      </c>
      <c r="T15" s="21">
        <v>0</v>
      </c>
      <c r="U15" s="21">
        <v>0</v>
      </c>
      <c r="V15" s="21">
        <v>8886066</v>
      </c>
      <c r="W15" s="21">
        <f t="shared" si="0"/>
        <v>3042.548106553448</v>
      </c>
      <c r="X15" s="22">
        <v>11424</v>
      </c>
      <c r="Y15" s="24" t="s">
        <v>109</v>
      </c>
      <c r="Z15" s="21"/>
      <c r="AA15" s="21"/>
      <c r="AB15" s="21"/>
      <c r="AC15" s="21"/>
      <c r="AD15" s="21"/>
      <c r="AE15" s="23"/>
      <c r="AF15" s="24"/>
    </row>
    <row r="16" spans="1:32" s="25" customFormat="1" ht="19.15" customHeight="1">
      <c r="A16" s="20">
        <v>5</v>
      </c>
      <c r="B16" s="14" t="s">
        <v>69</v>
      </c>
      <c r="C16" s="14" t="s">
        <v>70</v>
      </c>
      <c r="D16" s="101" t="s">
        <v>76</v>
      </c>
      <c r="E16" s="88" t="s">
        <v>96</v>
      </c>
      <c r="F16" s="13">
        <v>15</v>
      </c>
      <c r="G16" s="68"/>
      <c r="H16" s="13"/>
      <c r="I16" s="73">
        <v>1976</v>
      </c>
      <c r="J16" s="73">
        <v>2018</v>
      </c>
      <c r="K16" s="73" t="s">
        <v>99</v>
      </c>
      <c r="L16" s="73">
        <v>9</v>
      </c>
      <c r="M16" s="73">
        <v>4</v>
      </c>
      <c r="N16" s="106">
        <f>7505.34+703.6</f>
        <v>8208.94</v>
      </c>
      <c r="O16" s="106">
        <v>7505.34</v>
      </c>
      <c r="P16" s="106">
        <v>7259.94</v>
      </c>
      <c r="Q16" s="73">
        <v>411</v>
      </c>
      <c r="R16" s="21">
        <f t="shared" si="1"/>
        <v>13134492</v>
      </c>
      <c r="S16" s="21">
        <v>0</v>
      </c>
      <c r="T16" s="21">
        <v>0</v>
      </c>
      <c r="U16" s="21">
        <v>0</v>
      </c>
      <c r="V16" s="21">
        <v>13134492</v>
      </c>
      <c r="W16" s="21">
        <f t="shared" si="0"/>
        <v>1750.019586054729</v>
      </c>
      <c r="X16" s="22">
        <v>11424</v>
      </c>
      <c r="Y16" s="24" t="s">
        <v>109</v>
      </c>
      <c r="Z16" s="21"/>
      <c r="AA16" s="21"/>
      <c r="AB16" s="21"/>
      <c r="AC16" s="21"/>
      <c r="AD16" s="21"/>
      <c r="AE16" s="23"/>
      <c r="AF16" s="24"/>
    </row>
    <row r="17" spans="1:32" s="25" customFormat="1" ht="19.15" customHeight="1">
      <c r="A17" s="20">
        <v>6</v>
      </c>
      <c r="B17" s="14" t="s">
        <v>69</v>
      </c>
      <c r="C17" s="14" t="s">
        <v>70</v>
      </c>
      <c r="D17" s="14" t="s">
        <v>76</v>
      </c>
      <c r="E17" s="98" t="s">
        <v>92</v>
      </c>
      <c r="F17" s="13">
        <v>5</v>
      </c>
      <c r="G17" s="68"/>
      <c r="H17" s="13"/>
      <c r="I17" s="73">
        <v>1975</v>
      </c>
      <c r="J17" s="73"/>
      <c r="K17" s="73" t="s">
        <v>100</v>
      </c>
      <c r="L17" s="73">
        <v>9</v>
      </c>
      <c r="M17" s="83">
        <v>1</v>
      </c>
      <c r="N17" s="106">
        <v>364.7</v>
      </c>
      <c r="O17" s="106">
        <v>2296.35</v>
      </c>
      <c r="P17" s="106">
        <v>1603.55</v>
      </c>
      <c r="Q17" s="73">
        <v>76</v>
      </c>
      <c r="R17" s="21">
        <f t="shared" si="1"/>
        <v>4057830</v>
      </c>
      <c r="S17" s="21">
        <v>0</v>
      </c>
      <c r="T17" s="21">
        <v>0</v>
      </c>
      <c r="U17" s="21">
        <v>0</v>
      </c>
      <c r="V17" s="21">
        <v>4057830</v>
      </c>
      <c r="W17" s="21">
        <f t="shared" si="0"/>
        <v>1767.0781893004116</v>
      </c>
      <c r="X17" s="22">
        <v>11424</v>
      </c>
      <c r="Y17" s="24" t="s">
        <v>109</v>
      </c>
      <c r="Z17" s="21"/>
      <c r="AA17" s="21"/>
      <c r="AB17" s="21"/>
      <c r="AC17" s="21"/>
      <c r="AD17" s="21"/>
      <c r="AE17" s="23"/>
      <c r="AF17" s="24"/>
    </row>
    <row r="18" spans="1:32" s="25" customFormat="1" ht="19.15" customHeight="1">
      <c r="A18" s="20">
        <v>7</v>
      </c>
      <c r="B18" s="14" t="s">
        <v>69</v>
      </c>
      <c r="C18" s="14" t="s">
        <v>70</v>
      </c>
      <c r="D18" s="14" t="s">
        <v>76</v>
      </c>
      <c r="E18" s="88" t="s">
        <v>92</v>
      </c>
      <c r="F18" s="13">
        <v>17</v>
      </c>
      <c r="G18" s="90"/>
      <c r="H18" s="99"/>
      <c r="I18" s="109">
        <v>1975</v>
      </c>
      <c r="J18" s="109">
        <v>2015</v>
      </c>
      <c r="K18" s="73" t="s">
        <v>73</v>
      </c>
      <c r="L18" s="110">
        <v>9</v>
      </c>
      <c r="M18" s="15">
        <v>1</v>
      </c>
      <c r="N18" s="84">
        <v>5497.1</v>
      </c>
      <c r="O18" s="84">
        <v>4522.3</v>
      </c>
      <c r="P18" s="84">
        <v>4028.8</v>
      </c>
      <c r="Q18" s="20">
        <v>233</v>
      </c>
      <c r="R18" s="21">
        <f t="shared" si="1"/>
        <v>4005120</v>
      </c>
      <c r="S18" s="21">
        <v>0</v>
      </c>
      <c r="T18" s="21">
        <v>0</v>
      </c>
      <c r="U18" s="21">
        <v>0</v>
      </c>
      <c r="V18" s="21">
        <v>4005120</v>
      </c>
      <c r="W18" s="21">
        <f t="shared" si="0"/>
        <v>885.6378391526436</v>
      </c>
      <c r="X18" s="22">
        <v>11424</v>
      </c>
      <c r="Y18" s="24" t="s">
        <v>109</v>
      </c>
      <c r="Z18" s="21"/>
      <c r="AA18" s="21"/>
      <c r="AB18" s="21"/>
      <c r="AC18" s="21"/>
      <c r="AD18" s="21"/>
      <c r="AE18" s="23"/>
      <c r="AF18" s="24"/>
    </row>
    <row r="19" spans="1:32" s="25" customFormat="1" ht="19.15" customHeight="1">
      <c r="A19" s="20">
        <v>8</v>
      </c>
      <c r="B19" s="14" t="s">
        <v>69</v>
      </c>
      <c r="C19" s="14" t="s">
        <v>70</v>
      </c>
      <c r="D19" s="14" t="s">
        <v>76</v>
      </c>
      <c r="E19" s="88" t="s">
        <v>92</v>
      </c>
      <c r="F19" s="13">
        <v>21</v>
      </c>
      <c r="G19" s="90"/>
      <c r="H19" s="99"/>
      <c r="I19" s="109">
        <v>1976</v>
      </c>
      <c r="J19" s="109">
        <v>2015</v>
      </c>
      <c r="K19" s="73" t="s">
        <v>73</v>
      </c>
      <c r="L19" s="110">
        <v>9</v>
      </c>
      <c r="M19" s="15">
        <v>1</v>
      </c>
      <c r="N19" s="84">
        <v>5416</v>
      </c>
      <c r="O19" s="84">
        <v>4442.5</v>
      </c>
      <c r="P19" s="84">
        <v>4061.5</v>
      </c>
      <c r="Q19" s="20">
        <v>205</v>
      </c>
      <c r="R19" s="21">
        <f t="shared" si="1"/>
        <v>4005120</v>
      </c>
      <c r="S19" s="21">
        <v>0</v>
      </c>
      <c r="T19" s="21">
        <v>0</v>
      </c>
      <c r="U19" s="21">
        <v>0</v>
      </c>
      <c r="V19" s="21">
        <v>4005120</v>
      </c>
      <c r="W19" s="21">
        <f t="shared" si="0"/>
        <v>901.5464265616207</v>
      </c>
      <c r="X19" s="22">
        <v>11424</v>
      </c>
      <c r="Y19" s="24" t="s">
        <v>109</v>
      </c>
      <c r="Z19" s="21"/>
      <c r="AA19" s="21"/>
      <c r="AB19" s="21"/>
      <c r="AC19" s="21"/>
      <c r="AD19" s="21"/>
      <c r="AE19" s="23"/>
      <c r="AF19" s="24"/>
    </row>
    <row r="20" spans="1:32" s="25" customFormat="1" ht="19.15" customHeight="1">
      <c r="A20" s="20">
        <v>9</v>
      </c>
      <c r="B20" s="14" t="s">
        <v>69</v>
      </c>
      <c r="C20" s="14" t="s">
        <v>70</v>
      </c>
      <c r="D20" s="14" t="s">
        <v>76</v>
      </c>
      <c r="E20" s="96" t="s">
        <v>87</v>
      </c>
      <c r="F20" s="64">
        <v>45</v>
      </c>
      <c r="G20" s="92"/>
      <c r="H20" s="97"/>
      <c r="I20" s="71">
        <v>1960</v>
      </c>
      <c r="J20" s="71"/>
      <c r="K20" s="71" t="s">
        <v>73</v>
      </c>
      <c r="L20" s="72">
        <v>4</v>
      </c>
      <c r="M20" s="72">
        <v>4</v>
      </c>
      <c r="N20" s="84">
        <v>3914.5</v>
      </c>
      <c r="O20" s="84">
        <v>2697.2</v>
      </c>
      <c r="P20" s="84">
        <v>2675.2</v>
      </c>
      <c r="Q20" s="86">
        <v>96</v>
      </c>
      <c r="R20" s="21">
        <f t="shared" si="1"/>
        <v>12934194</v>
      </c>
      <c r="S20" s="21">
        <v>0</v>
      </c>
      <c r="T20" s="21">
        <v>0</v>
      </c>
      <c r="U20" s="21">
        <v>0</v>
      </c>
      <c r="V20" s="21">
        <v>12934194</v>
      </c>
      <c r="W20" s="21">
        <f t="shared" si="0"/>
        <v>4795.415245439715</v>
      </c>
      <c r="X20" s="22">
        <v>11424</v>
      </c>
      <c r="Y20" s="24" t="s">
        <v>109</v>
      </c>
      <c r="Z20" s="21"/>
      <c r="AA20" s="21"/>
      <c r="AB20" s="21"/>
      <c r="AC20" s="21"/>
      <c r="AD20" s="21"/>
      <c r="AE20" s="23"/>
      <c r="AF20" s="24"/>
    </row>
    <row r="21" spans="1:32" s="25" customFormat="1" ht="19.15" customHeight="1">
      <c r="A21" s="20">
        <v>10</v>
      </c>
      <c r="B21" s="14" t="s">
        <v>69</v>
      </c>
      <c r="C21" s="14" t="s">
        <v>70</v>
      </c>
      <c r="D21" s="14" t="s">
        <v>76</v>
      </c>
      <c r="E21" s="88" t="s">
        <v>91</v>
      </c>
      <c r="F21" s="13">
        <v>12</v>
      </c>
      <c r="G21" s="90"/>
      <c r="H21" s="99"/>
      <c r="I21" s="109">
        <v>1972</v>
      </c>
      <c r="J21" s="109"/>
      <c r="K21" s="71" t="s">
        <v>73</v>
      </c>
      <c r="L21" s="110">
        <v>5</v>
      </c>
      <c r="M21" s="15">
        <v>4</v>
      </c>
      <c r="N21" s="84">
        <v>3507.6</v>
      </c>
      <c r="O21" s="84">
        <v>3503.3</v>
      </c>
      <c r="P21" s="84">
        <v>3408.3</v>
      </c>
      <c r="Q21" s="20">
        <v>173</v>
      </c>
      <c r="R21" s="21">
        <f t="shared" si="1"/>
        <v>13503462</v>
      </c>
      <c r="S21" s="21">
        <v>0</v>
      </c>
      <c r="T21" s="21">
        <v>0</v>
      </c>
      <c r="U21" s="21">
        <v>0</v>
      </c>
      <c r="V21" s="21">
        <v>13503462</v>
      </c>
      <c r="W21" s="21">
        <f t="shared" si="0"/>
        <v>3854.497759255559</v>
      </c>
      <c r="X21" s="22">
        <v>11424</v>
      </c>
      <c r="Y21" s="24" t="s">
        <v>109</v>
      </c>
      <c r="Z21" s="21"/>
      <c r="AA21" s="21"/>
      <c r="AB21" s="21"/>
      <c r="AC21" s="21"/>
      <c r="AD21" s="21"/>
      <c r="AE21" s="23"/>
      <c r="AF21" s="24"/>
    </row>
    <row r="22" spans="1:32" s="25" customFormat="1" ht="19.15" customHeight="1">
      <c r="A22" s="20">
        <v>11</v>
      </c>
      <c r="B22" s="14" t="s">
        <v>69</v>
      </c>
      <c r="C22" s="14" t="s">
        <v>70</v>
      </c>
      <c r="D22" s="101" t="s">
        <v>71</v>
      </c>
      <c r="E22" s="88" t="s">
        <v>72</v>
      </c>
      <c r="F22" s="91" t="s">
        <v>97</v>
      </c>
      <c r="G22" s="68"/>
      <c r="H22" s="13"/>
      <c r="I22" s="71">
        <v>1953</v>
      </c>
      <c r="J22" s="71"/>
      <c r="K22" s="71" t="s">
        <v>73</v>
      </c>
      <c r="L22" s="72">
        <v>3</v>
      </c>
      <c r="M22" s="72">
        <v>4</v>
      </c>
      <c r="N22" s="84">
        <v>2539.9</v>
      </c>
      <c r="O22" s="84">
        <v>1928.7</v>
      </c>
      <c r="P22" s="84">
        <v>1625.8</v>
      </c>
      <c r="Q22" s="86">
        <v>60</v>
      </c>
      <c r="R22" s="21">
        <f t="shared" si="1"/>
        <v>11408250</v>
      </c>
      <c r="S22" s="21">
        <v>0</v>
      </c>
      <c r="T22" s="21">
        <v>0</v>
      </c>
      <c r="U22" s="21">
        <v>0</v>
      </c>
      <c r="V22" s="21">
        <v>11408250</v>
      </c>
      <c r="W22" s="21">
        <f t="shared" si="0"/>
        <v>5914.994555918494</v>
      </c>
      <c r="X22" s="22">
        <v>11424</v>
      </c>
      <c r="Y22" s="24" t="s">
        <v>109</v>
      </c>
      <c r="Z22" s="21"/>
      <c r="AA22" s="21"/>
      <c r="AB22" s="21"/>
      <c r="AC22" s="21"/>
      <c r="AD22" s="21"/>
      <c r="AE22" s="23"/>
      <c r="AF22" s="24"/>
    </row>
    <row r="23" spans="1:32" s="156" customFormat="1" ht="19.15" customHeight="1">
      <c r="A23" s="20">
        <v>12</v>
      </c>
      <c r="B23" s="151" t="s">
        <v>69</v>
      </c>
      <c r="C23" s="151" t="s">
        <v>70</v>
      </c>
      <c r="D23" s="88" t="s">
        <v>71</v>
      </c>
      <c r="E23" s="88" t="s">
        <v>72</v>
      </c>
      <c r="F23" s="91" t="s">
        <v>113</v>
      </c>
      <c r="G23" s="152"/>
      <c r="H23" s="97"/>
      <c r="I23" s="109">
        <v>1958</v>
      </c>
      <c r="J23" s="109">
        <v>2019</v>
      </c>
      <c r="K23" s="109" t="s">
        <v>73</v>
      </c>
      <c r="L23" s="157">
        <v>4</v>
      </c>
      <c r="M23" s="157">
        <v>4</v>
      </c>
      <c r="N23" s="158">
        <v>2958.4</v>
      </c>
      <c r="O23" s="158">
        <v>2705.2</v>
      </c>
      <c r="P23" s="158">
        <v>2545.3</v>
      </c>
      <c r="Q23" s="159">
        <v>130</v>
      </c>
      <c r="R23" s="21">
        <f t="shared" si="1"/>
        <v>12934194</v>
      </c>
      <c r="S23" s="21">
        <v>0</v>
      </c>
      <c r="T23" s="21">
        <v>0</v>
      </c>
      <c r="U23" s="21">
        <v>0</v>
      </c>
      <c r="V23" s="160">
        <v>12934194</v>
      </c>
      <c r="W23" s="21">
        <f t="shared" si="0"/>
        <v>4781.233919858051</v>
      </c>
      <c r="X23" s="22">
        <v>11424</v>
      </c>
      <c r="Y23" s="24" t="s">
        <v>109</v>
      </c>
      <c r="Z23" s="153"/>
      <c r="AA23" s="153"/>
      <c r="AB23" s="153"/>
      <c r="AC23" s="153"/>
      <c r="AD23" s="153"/>
      <c r="AE23" s="155"/>
      <c r="AF23" s="154"/>
    </row>
    <row r="24" spans="1:32" s="25" customFormat="1" ht="19.15" customHeight="1">
      <c r="A24" s="20">
        <v>13</v>
      </c>
      <c r="B24" s="14" t="s">
        <v>69</v>
      </c>
      <c r="C24" s="14" t="s">
        <v>70</v>
      </c>
      <c r="D24" s="101" t="s">
        <v>71</v>
      </c>
      <c r="E24" s="96" t="s">
        <v>72</v>
      </c>
      <c r="F24" s="64" t="s">
        <v>107</v>
      </c>
      <c r="G24" s="92"/>
      <c r="H24" s="97"/>
      <c r="I24" s="74">
        <v>1957</v>
      </c>
      <c r="J24" s="74"/>
      <c r="K24" s="80" t="s">
        <v>73</v>
      </c>
      <c r="L24" s="79">
        <v>3</v>
      </c>
      <c r="M24" s="79">
        <v>2</v>
      </c>
      <c r="N24" s="112">
        <v>1347</v>
      </c>
      <c r="O24" s="81">
        <v>1347.4</v>
      </c>
      <c r="P24" s="77">
        <v>1231</v>
      </c>
      <c r="Q24" s="82">
        <v>36</v>
      </c>
      <c r="R24" s="21">
        <f t="shared" si="1"/>
        <v>8243004</v>
      </c>
      <c r="S24" s="21">
        <v>0</v>
      </c>
      <c r="T24" s="21">
        <v>0</v>
      </c>
      <c r="U24" s="21">
        <v>0</v>
      </c>
      <c r="V24" s="21">
        <v>8243004</v>
      </c>
      <c r="W24" s="21">
        <f t="shared" si="0"/>
        <v>6117.711147394983</v>
      </c>
      <c r="X24" s="22">
        <v>11424</v>
      </c>
      <c r="Y24" s="24" t="s">
        <v>109</v>
      </c>
      <c r="Z24" s="21"/>
      <c r="AA24" s="21"/>
      <c r="AB24" s="21"/>
      <c r="AC24" s="21"/>
      <c r="AD24" s="21"/>
      <c r="AE24" s="23"/>
      <c r="AF24" s="24"/>
    </row>
    <row r="25" spans="1:32" s="25" customFormat="1" ht="19.15" customHeight="1">
      <c r="A25" s="20">
        <v>14</v>
      </c>
      <c r="B25" s="14" t="s">
        <v>69</v>
      </c>
      <c r="C25" s="14" t="s">
        <v>70</v>
      </c>
      <c r="D25" s="101" t="s">
        <v>71</v>
      </c>
      <c r="E25" s="96" t="s">
        <v>72</v>
      </c>
      <c r="F25" s="64">
        <v>40</v>
      </c>
      <c r="G25" s="92"/>
      <c r="H25" s="97" t="s">
        <v>79</v>
      </c>
      <c r="I25" s="74">
        <v>1958</v>
      </c>
      <c r="J25" s="74"/>
      <c r="K25" s="80" t="s">
        <v>73</v>
      </c>
      <c r="L25" s="79">
        <v>4</v>
      </c>
      <c r="M25" s="79">
        <v>4</v>
      </c>
      <c r="N25" s="112">
        <v>3876.9</v>
      </c>
      <c r="O25" s="81">
        <v>2956.1</v>
      </c>
      <c r="P25" s="77">
        <v>2688</v>
      </c>
      <c r="Q25" s="82">
        <v>106</v>
      </c>
      <c r="R25" s="21">
        <f t="shared" si="1"/>
        <v>12828774</v>
      </c>
      <c r="S25" s="21">
        <v>0</v>
      </c>
      <c r="T25" s="21">
        <v>0</v>
      </c>
      <c r="U25" s="21">
        <v>0</v>
      </c>
      <c r="V25" s="21">
        <v>12828774</v>
      </c>
      <c r="W25" s="21">
        <f t="shared" si="0"/>
        <v>4339.76320151551</v>
      </c>
      <c r="X25" s="22">
        <v>11424</v>
      </c>
      <c r="Y25" s="24" t="s">
        <v>109</v>
      </c>
      <c r="Z25" s="21"/>
      <c r="AA25" s="21"/>
      <c r="AB25" s="21"/>
      <c r="AC25" s="21"/>
      <c r="AD25" s="21"/>
      <c r="AE25" s="23"/>
      <c r="AF25" s="24"/>
    </row>
    <row r="26" spans="1:32" s="156" customFormat="1" ht="19.15" customHeight="1">
      <c r="A26" s="20">
        <v>15</v>
      </c>
      <c r="B26" s="151" t="s">
        <v>69</v>
      </c>
      <c r="C26" s="151" t="s">
        <v>70</v>
      </c>
      <c r="D26" s="88" t="s">
        <v>71</v>
      </c>
      <c r="E26" s="88" t="s">
        <v>72</v>
      </c>
      <c r="F26" s="91" t="s">
        <v>112</v>
      </c>
      <c r="G26" s="152"/>
      <c r="H26" s="64"/>
      <c r="I26" s="63">
        <v>1967</v>
      </c>
      <c r="J26" s="63">
        <v>2004</v>
      </c>
      <c r="K26" s="250" t="s">
        <v>73</v>
      </c>
      <c r="L26" s="251">
        <v>5</v>
      </c>
      <c r="M26" s="251">
        <v>6</v>
      </c>
      <c r="N26" s="112">
        <v>7208.2</v>
      </c>
      <c r="O26" s="112">
        <v>5270.8</v>
      </c>
      <c r="P26" s="112">
        <v>5093.5</v>
      </c>
      <c r="Q26" s="252">
        <v>240</v>
      </c>
      <c r="R26" s="160">
        <f t="shared" si="1"/>
        <v>15527526</v>
      </c>
      <c r="S26" s="160">
        <v>0</v>
      </c>
      <c r="T26" s="160">
        <v>0</v>
      </c>
      <c r="U26" s="160">
        <v>0</v>
      </c>
      <c r="V26" s="160">
        <v>15527526</v>
      </c>
      <c r="W26" s="160">
        <f t="shared" si="0"/>
        <v>2945.9524170903846</v>
      </c>
      <c r="X26" s="161">
        <v>11424</v>
      </c>
      <c r="Y26" s="162" t="s">
        <v>109</v>
      </c>
      <c r="Z26" s="153"/>
      <c r="AA26" s="153"/>
      <c r="AB26" s="153"/>
      <c r="AC26" s="153"/>
      <c r="AD26" s="153"/>
      <c r="AE26" s="155"/>
      <c r="AF26" s="154"/>
    </row>
    <row r="27" spans="1:32" s="25" customFormat="1" ht="19.15" customHeight="1">
      <c r="A27" s="20">
        <v>16</v>
      </c>
      <c r="B27" s="14" t="s">
        <v>69</v>
      </c>
      <c r="C27" s="14" t="s">
        <v>70</v>
      </c>
      <c r="D27" s="101" t="s">
        <v>71</v>
      </c>
      <c r="E27" s="88" t="s">
        <v>72</v>
      </c>
      <c r="F27" s="13">
        <v>230</v>
      </c>
      <c r="G27" s="68"/>
      <c r="H27" s="13"/>
      <c r="I27" s="73">
        <v>1988</v>
      </c>
      <c r="J27" s="73">
        <v>2019</v>
      </c>
      <c r="K27" s="73" t="s">
        <v>74</v>
      </c>
      <c r="L27" s="73">
        <v>9</v>
      </c>
      <c r="M27" s="73">
        <v>2</v>
      </c>
      <c r="N27" s="106">
        <f>3831.4+584.8</f>
        <v>4416.2</v>
      </c>
      <c r="O27" s="106">
        <v>3831.4</v>
      </c>
      <c r="P27" s="106">
        <v>3795.9</v>
      </c>
      <c r="Q27" s="73">
        <v>166</v>
      </c>
      <c r="R27" s="21">
        <f t="shared" si="1"/>
        <v>6672246</v>
      </c>
      <c r="S27" s="21">
        <v>0</v>
      </c>
      <c r="T27" s="21">
        <v>0</v>
      </c>
      <c r="U27" s="21">
        <v>0</v>
      </c>
      <c r="V27" s="21">
        <v>6672246</v>
      </c>
      <c r="W27" s="21">
        <f t="shared" si="0"/>
        <v>1741.464216735397</v>
      </c>
      <c r="X27" s="22">
        <v>11424</v>
      </c>
      <c r="Y27" s="24" t="s">
        <v>109</v>
      </c>
      <c r="Z27" s="21"/>
      <c r="AA27" s="21"/>
      <c r="AB27" s="21"/>
      <c r="AC27" s="21"/>
      <c r="AD27" s="21"/>
      <c r="AE27" s="23"/>
      <c r="AF27" s="24"/>
    </row>
    <row r="28" spans="1:32" s="25" customFormat="1" ht="19.15" customHeight="1">
      <c r="A28" s="20">
        <v>17</v>
      </c>
      <c r="B28" s="14" t="s">
        <v>69</v>
      </c>
      <c r="C28" s="14" t="s">
        <v>70</v>
      </c>
      <c r="D28" s="101" t="s">
        <v>71</v>
      </c>
      <c r="E28" s="88" t="s">
        <v>93</v>
      </c>
      <c r="F28" s="70" t="s">
        <v>104</v>
      </c>
      <c r="G28" s="68"/>
      <c r="H28" s="13"/>
      <c r="I28" s="107">
        <v>1983</v>
      </c>
      <c r="J28" s="109">
        <v>2019</v>
      </c>
      <c r="K28" s="107" t="s">
        <v>73</v>
      </c>
      <c r="L28" s="108">
        <v>9</v>
      </c>
      <c r="M28" s="108">
        <v>7</v>
      </c>
      <c r="N28" s="114">
        <v>25683.21</v>
      </c>
      <c r="O28" s="114">
        <v>13872</v>
      </c>
      <c r="P28" s="114">
        <v>13284.8</v>
      </c>
      <c r="Q28" s="113">
        <v>555</v>
      </c>
      <c r="R28" s="21">
        <f t="shared" si="1"/>
        <v>28199010</v>
      </c>
      <c r="S28" s="21">
        <v>0</v>
      </c>
      <c r="T28" s="21">
        <v>0</v>
      </c>
      <c r="U28" s="21">
        <v>0</v>
      </c>
      <c r="V28" s="21">
        <v>28199010</v>
      </c>
      <c r="W28" s="21">
        <f t="shared" si="0"/>
        <v>2032.8006055363321</v>
      </c>
      <c r="X28" s="22">
        <v>11424</v>
      </c>
      <c r="Y28" s="24" t="s">
        <v>109</v>
      </c>
      <c r="Z28" s="21"/>
      <c r="AA28" s="21"/>
      <c r="AB28" s="21"/>
      <c r="AC28" s="21"/>
      <c r="AD28" s="21"/>
      <c r="AE28" s="23"/>
      <c r="AF28" s="24"/>
    </row>
    <row r="29" spans="1:32" s="25" customFormat="1" ht="19.15" customHeight="1">
      <c r="A29" s="20">
        <v>18</v>
      </c>
      <c r="B29" s="14" t="s">
        <v>69</v>
      </c>
      <c r="C29" s="14" t="s">
        <v>70</v>
      </c>
      <c r="D29" s="69" t="s">
        <v>71</v>
      </c>
      <c r="E29" s="88" t="s">
        <v>93</v>
      </c>
      <c r="F29" s="70" t="s">
        <v>94</v>
      </c>
      <c r="G29" s="68"/>
      <c r="H29" s="13"/>
      <c r="I29" s="73">
        <v>1973</v>
      </c>
      <c r="J29" s="73">
        <v>2015</v>
      </c>
      <c r="K29" s="73" t="s">
        <v>73</v>
      </c>
      <c r="L29" s="73">
        <v>9</v>
      </c>
      <c r="M29" s="73">
        <v>4</v>
      </c>
      <c r="N29" s="106">
        <v>8299.2</v>
      </c>
      <c r="O29" s="106">
        <v>7533.9</v>
      </c>
      <c r="P29" s="106">
        <f>O29-124.6</f>
        <v>7409.299999999999</v>
      </c>
      <c r="Q29" s="73">
        <v>360</v>
      </c>
      <c r="R29" s="21">
        <f t="shared" si="1"/>
        <v>13102866</v>
      </c>
      <c r="S29" s="21">
        <v>0</v>
      </c>
      <c r="T29" s="21">
        <v>0</v>
      </c>
      <c r="U29" s="21">
        <v>0</v>
      </c>
      <c r="V29" s="21">
        <v>13102866</v>
      </c>
      <c r="W29" s="21">
        <f t="shared" si="0"/>
        <v>1739.1876717238085</v>
      </c>
      <c r="X29" s="22">
        <v>11424</v>
      </c>
      <c r="Y29" s="24" t="s">
        <v>109</v>
      </c>
      <c r="Z29" s="21"/>
      <c r="AA29" s="21"/>
      <c r="AB29" s="21"/>
      <c r="AC29" s="21"/>
      <c r="AD29" s="21"/>
      <c r="AE29" s="23"/>
      <c r="AF29" s="24"/>
    </row>
    <row r="30" spans="1:32" s="25" customFormat="1" ht="19.15" customHeight="1">
      <c r="A30" s="20">
        <v>19</v>
      </c>
      <c r="B30" s="14" t="s">
        <v>69</v>
      </c>
      <c r="C30" s="14" t="s">
        <v>70</v>
      </c>
      <c r="D30" s="69" t="s">
        <v>71</v>
      </c>
      <c r="E30" s="88" t="s">
        <v>93</v>
      </c>
      <c r="F30" s="13">
        <v>76</v>
      </c>
      <c r="G30" s="68"/>
      <c r="H30" s="87"/>
      <c r="I30" s="105">
        <v>1974</v>
      </c>
      <c r="J30" s="73"/>
      <c r="K30" s="73" t="s">
        <v>73</v>
      </c>
      <c r="L30" s="73">
        <v>5</v>
      </c>
      <c r="M30" s="73">
        <v>6</v>
      </c>
      <c r="N30" s="106">
        <v>4676.3</v>
      </c>
      <c r="O30" s="111">
        <v>4173.5</v>
      </c>
      <c r="P30" s="106">
        <v>4063</v>
      </c>
      <c r="Q30" s="73">
        <v>185</v>
      </c>
      <c r="R30" s="21">
        <f t="shared" si="1"/>
        <v>13071240</v>
      </c>
      <c r="S30" s="21">
        <v>0</v>
      </c>
      <c r="T30" s="21">
        <v>0</v>
      </c>
      <c r="U30" s="21">
        <v>0</v>
      </c>
      <c r="V30" s="21">
        <v>13071240</v>
      </c>
      <c r="W30" s="21">
        <f t="shared" si="0"/>
        <v>3131.9611836587997</v>
      </c>
      <c r="X30" s="22">
        <v>11424</v>
      </c>
      <c r="Y30" s="24" t="s">
        <v>109</v>
      </c>
      <c r="Z30" s="21"/>
      <c r="AA30" s="21"/>
      <c r="AB30" s="21"/>
      <c r="AC30" s="21"/>
      <c r="AD30" s="21"/>
      <c r="AE30" s="23"/>
      <c r="AF30" s="24"/>
    </row>
    <row r="31" spans="1:32" s="25" customFormat="1" ht="19.15" customHeight="1">
      <c r="A31" s="20">
        <v>20</v>
      </c>
      <c r="B31" s="14" t="s">
        <v>69</v>
      </c>
      <c r="C31" s="14" t="s">
        <v>70</v>
      </c>
      <c r="D31" s="101" t="s">
        <v>78</v>
      </c>
      <c r="E31" s="88" t="s">
        <v>80</v>
      </c>
      <c r="F31" s="91" t="s">
        <v>86</v>
      </c>
      <c r="G31" s="68"/>
      <c r="H31" s="13"/>
      <c r="I31" s="74">
        <v>1957</v>
      </c>
      <c r="J31" s="74">
        <v>2021</v>
      </c>
      <c r="K31" s="73" t="s">
        <v>73</v>
      </c>
      <c r="L31" s="79">
        <v>4</v>
      </c>
      <c r="M31" s="79">
        <v>4</v>
      </c>
      <c r="N31" s="81">
        <v>3876.9</v>
      </c>
      <c r="O31" s="81">
        <v>3510.6</v>
      </c>
      <c r="P31" s="85">
        <v>3454.9</v>
      </c>
      <c r="Q31" s="82">
        <v>122</v>
      </c>
      <c r="R31" s="21">
        <f t="shared" si="1"/>
        <v>16770802</v>
      </c>
      <c r="S31" s="21">
        <v>0</v>
      </c>
      <c r="T31" s="21">
        <v>0</v>
      </c>
      <c r="U31" s="21">
        <v>0</v>
      </c>
      <c r="V31" s="21">
        <v>16770802</v>
      </c>
      <c r="W31" s="21">
        <f t="shared" si="0"/>
        <v>4777.189654190167</v>
      </c>
      <c r="X31" s="22">
        <v>11424</v>
      </c>
      <c r="Y31" s="24" t="s">
        <v>109</v>
      </c>
      <c r="Z31" s="21"/>
      <c r="AA31" s="21"/>
      <c r="AB31" s="21"/>
      <c r="AC31" s="21"/>
      <c r="AD31" s="21"/>
      <c r="AE31" s="23"/>
      <c r="AF31" s="24"/>
    </row>
    <row r="32" spans="1:32" s="121" customFormat="1" ht="19.15" customHeight="1" thickBot="1">
      <c r="A32" s="20">
        <v>21</v>
      </c>
      <c r="B32" s="93" t="s">
        <v>69</v>
      </c>
      <c r="C32" s="93" t="s">
        <v>70</v>
      </c>
      <c r="D32" s="94" t="s">
        <v>78</v>
      </c>
      <c r="E32" s="95" t="s">
        <v>89</v>
      </c>
      <c r="F32" s="102" t="s">
        <v>81</v>
      </c>
      <c r="G32" s="103"/>
      <c r="H32" s="116"/>
      <c r="I32" s="115">
        <v>1991</v>
      </c>
      <c r="J32" s="115">
        <v>2020</v>
      </c>
      <c r="K32" s="115" t="s">
        <v>73</v>
      </c>
      <c r="L32" s="115">
        <v>12</v>
      </c>
      <c r="M32" s="115">
        <v>2</v>
      </c>
      <c r="N32" s="60">
        <v>7950</v>
      </c>
      <c r="O32" s="60">
        <v>5063.9</v>
      </c>
      <c r="P32" s="60">
        <v>5003.4</v>
      </c>
      <c r="Q32" s="61">
        <v>143</v>
      </c>
      <c r="R32" s="117">
        <f t="shared" si="1"/>
        <v>10646580</v>
      </c>
      <c r="S32" s="117">
        <v>0</v>
      </c>
      <c r="T32" s="117">
        <v>0</v>
      </c>
      <c r="U32" s="117">
        <v>0</v>
      </c>
      <c r="V32" s="117">
        <v>10646580</v>
      </c>
      <c r="W32" s="117">
        <f t="shared" si="0"/>
        <v>2102.446730780624</v>
      </c>
      <c r="X32" s="118">
        <v>11424</v>
      </c>
      <c r="Y32" s="119" t="s">
        <v>109</v>
      </c>
      <c r="Z32" s="117"/>
      <c r="AA32" s="117"/>
      <c r="AB32" s="117"/>
      <c r="AC32" s="117"/>
      <c r="AD32" s="117"/>
      <c r="AE32" s="120"/>
      <c r="AF32" s="119"/>
    </row>
    <row r="33" spans="1:25" s="143" customFormat="1" ht="22.9" customHeight="1" thickBot="1">
      <c r="A33" s="260" t="s">
        <v>102</v>
      </c>
      <c r="B33" s="261"/>
      <c r="C33" s="261"/>
      <c r="D33" s="261"/>
      <c r="E33" s="262"/>
      <c r="F33" s="137"/>
      <c r="G33" s="138"/>
      <c r="H33" s="138"/>
      <c r="I33" s="138" t="s">
        <v>110</v>
      </c>
      <c r="J33" s="138"/>
      <c r="K33" s="138" t="s">
        <v>110</v>
      </c>
      <c r="L33" s="138" t="s">
        <v>110</v>
      </c>
      <c r="M33" s="138" t="s">
        <v>110</v>
      </c>
      <c r="N33" s="139">
        <f aca="true" t="shared" si="2" ref="N33:V33">SUM(N12:N32)</f>
        <v>120947.6</v>
      </c>
      <c r="O33" s="139">
        <f t="shared" si="2"/>
        <v>97047.23999999999</v>
      </c>
      <c r="P33" s="139">
        <f t="shared" si="2"/>
        <v>91860.98999999999</v>
      </c>
      <c r="Q33" s="140">
        <f t="shared" si="2"/>
        <v>4158</v>
      </c>
      <c r="R33" s="139">
        <f t="shared" si="2"/>
        <v>244000000</v>
      </c>
      <c r="S33" s="139">
        <f t="shared" si="2"/>
        <v>0</v>
      </c>
      <c r="T33" s="139">
        <f t="shared" si="2"/>
        <v>0</v>
      </c>
      <c r="U33" s="139">
        <f t="shared" si="2"/>
        <v>0</v>
      </c>
      <c r="V33" s="139">
        <f t="shared" si="2"/>
        <v>244000000</v>
      </c>
      <c r="W33" s="139">
        <f>R33/O33</f>
        <v>2514.239456990225</v>
      </c>
      <c r="X33" s="141">
        <v>11424</v>
      </c>
      <c r="Y33" s="142" t="s">
        <v>110</v>
      </c>
    </row>
    <row r="34" spans="1:25" s="136" customFormat="1" ht="13.9" customHeight="1">
      <c r="A34" s="126"/>
      <c r="B34" s="127"/>
      <c r="C34" s="127"/>
      <c r="D34" s="128"/>
      <c r="E34" s="129"/>
      <c r="F34" s="130"/>
      <c r="G34" s="126"/>
      <c r="H34" s="126"/>
      <c r="I34" s="131"/>
      <c r="J34" s="131"/>
      <c r="K34" s="131"/>
      <c r="L34" s="131"/>
      <c r="M34" s="131"/>
      <c r="N34" s="132"/>
      <c r="O34" s="132"/>
      <c r="P34" s="132"/>
      <c r="Q34" s="133"/>
      <c r="R34" s="132"/>
      <c r="S34" s="132"/>
      <c r="T34" s="132"/>
      <c r="U34" s="132"/>
      <c r="V34" s="132"/>
      <c r="W34" s="132"/>
      <c r="X34" s="134"/>
      <c r="Y34" s="135"/>
    </row>
    <row r="35" ht="15">
      <c r="A35" s="62" t="s">
        <v>82</v>
      </c>
    </row>
  </sheetData>
  <sheetProtection autoFilter="0"/>
  <autoFilter ref="A10:AF10"/>
  <mergeCells count="31">
    <mergeCell ref="A33:E33"/>
    <mergeCell ref="V2:Y2"/>
    <mergeCell ref="V3:Y3"/>
    <mergeCell ref="E7:E9"/>
    <mergeCell ref="F7:F9"/>
    <mergeCell ref="G7:G9"/>
    <mergeCell ref="H7:H9"/>
    <mergeCell ref="J7:J9"/>
    <mergeCell ref="R7:R8"/>
    <mergeCell ref="S7:V7"/>
    <mergeCell ref="O7:O8"/>
    <mergeCell ref="P7:P8"/>
    <mergeCell ref="Y6:Y9"/>
    <mergeCell ref="X6:X8"/>
    <mergeCell ref="M6:M9"/>
    <mergeCell ref="S1:Y1"/>
    <mergeCell ref="A5:Y5"/>
    <mergeCell ref="C7:C9"/>
    <mergeCell ref="D7:D9"/>
    <mergeCell ref="N6:N8"/>
    <mergeCell ref="A6:A9"/>
    <mergeCell ref="B6:H6"/>
    <mergeCell ref="I6:J6"/>
    <mergeCell ref="K6:K9"/>
    <mergeCell ref="L6:L9"/>
    <mergeCell ref="O6:P6"/>
    <mergeCell ref="W6:W8"/>
    <mergeCell ref="R6:V6"/>
    <mergeCell ref="Q6:Q8"/>
    <mergeCell ref="B7:B9"/>
    <mergeCell ref="I7:I9"/>
  </mergeCells>
  <conditionalFormatting sqref="C34:H34 J30:O30 J14:O14 J21 J24:O25 J12:O12 L21:O21 F33:H33 J18:O19">
    <cfRule type="expression" priority="3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7:D19">
    <cfRule type="expression" priority="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5">
    <cfRule type="expression" priority="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20:D21">
    <cfRule type="expression" priority="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2">
    <cfRule type="expression" priority="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2362204724409449" right="0.2362204724409449" top="0.15748031496062992" bottom="0.15748031496062992" header="0.31496062992125984" footer="0.31496062992125984"/>
  <pageSetup fitToHeight="0" fitToWidth="0" horizontalDpi="600" verticalDpi="600" orientation="landscape" pageOrder="overThenDown" paperSize="9" scale="5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C34:H34 J30:O30 J14:O14 J21 J24:O25 J12:O12 L21:O21 F33:H33 J18:O19</xm:sqref>
        </x14:conditionalFormatting>
        <x14:conditionalFormatting xmlns:xm="http://schemas.microsoft.com/office/excel/2006/main">
          <x14:cfRule type="expression" priority="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D17:D19</xm:sqref>
        </x14:conditionalFormatting>
        <x14:conditionalFormatting xmlns:xm="http://schemas.microsoft.com/office/excel/2006/main">
          <x14:cfRule type="expression" priority="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D20:D21</xm:sqref>
        </x14:conditionalFormatting>
        <x14:conditionalFormatting xmlns:xm="http://schemas.microsoft.com/office/excel/2006/main">
          <x14:cfRule type="expression" priority="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AS37"/>
  <sheetViews>
    <sheetView view="pageBreakPreview" zoomScale="60" workbookViewId="0" topLeftCell="A1">
      <selection activeCell="AM3" sqref="AM3:AS3"/>
    </sheetView>
  </sheetViews>
  <sheetFormatPr defaultColWidth="9.140625" defaultRowHeight="15"/>
  <cols>
    <col min="1" max="1" width="9.00390625" style="164" customWidth="1"/>
    <col min="2" max="2" width="9.421875" style="165" customWidth="1"/>
    <col min="3" max="3" width="16.421875" style="166" customWidth="1"/>
    <col min="4" max="4" width="14.140625" style="166" customWidth="1"/>
    <col min="5" max="5" width="25.7109375" style="167" customWidth="1"/>
    <col min="6" max="6" width="6.421875" style="168" customWidth="1"/>
    <col min="7" max="8" width="4.57421875" style="168" customWidth="1"/>
    <col min="9" max="9" width="22.00390625" style="169" customWidth="1"/>
    <col min="10" max="10" width="8.421875" style="169" customWidth="1"/>
    <col min="11" max="11" width="8.7109375" style="169" customWidth="1"/>
    <col min="12" max="12" width="8.140625" style="169" customWidth="1"/>
    <col min="13" max="13" width="11.00390625" style="169" customWidth="1"/>
    <col min="14" max="14" width="7.8515625" style="169" customWidth="1"/>
    <col min="15" max="15" width="8.7109375" style="169" customWidth="1"/>
    <col min="16" max="16" width="5.57421875" style="169" customWidth="1"/>
    <col min="17" max="17" width="7.00390625" style="169" customWidth="1"/>
    <col min="18" max="18" width="13.7109375" style="169" customWidth="1"/>
    <col min="19" max="19" width="21.421875" style="169" customWidth="1"/>
    <col min="20" max="20" width="7.00390625" style="169" customWidth="1"/>
    <col min="21" max="21" width="7.7109375" style="169" customWidth="1"/>
    <col min="22" max="22" width="13.140625" style="169" customWidth="1"/>
    <col min="23" max="23" width="20.8515625" style="169" customWidth="1"/>
    <col min="24" max="24" width="9.8515625" style="169" customWidth="1"/>
    <col min="25" max="25" width="8.7109375" style="169" customWidth="1"/>
    <col min="26" max="27" width="7.00390625" style="169" customWidth="1"/>
    <col min="28" max="28" width="8.00390625" style="169" customWidth="1"/>
    <col min="29" max="29" width="8.7109375" style="169" customWidth="1"/>
    <col min="30" max="30" width="9.140625" style="169" customWidth="1"/>
    <col min="31" max="31" width="8.421875" style="169" customWidth="1"/>
    <col min="32" max="34" width="7.00390625" style="169" customWidth="1"/>
    <col min="35" max="35" width="7.7109375" style="169" customWidth="1"/>
    <col min="36" max="43" width="7.00390625" style="169" customWidth="1"/>
    <col min="44" max="44" width="19.140625" style="169" customWidth="1"/>
    <col min="45" max="45" width="16.7109375" style="169" customWidth="1"/>
    <col min="46" max="46" width="9.140625" style="169" customWidth="1"/>
    <col min="47" max="47" width="15.28125" style="169" bestFit="1" customWidth="1"/>
    <col min="48" max="48" width="15.28125" style="169" customWidth="1"/>
    <col min="49" max="16384" width="9.140625" style="169" customWidth="1"/>
  </cols>
  <sheetData>
    <row r="1" spans="10:45" ht="28.15" customHeight="1">
      <c r="J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266"/>
      <c r="X1" s="266"/>
      <c r="Y1" s="266"/>
      <c r="Z1" s="266"/>
      <c r="AA1" s="266"/>
      <c r="AB1" s="266"/>
      <c r="AC1" s="266"/>
      <c r="AD1" s="266"/>
      <c r="AE1" s="266"/>
      <c r="AF1" s="170"/>
      <c r="AG1" s="170"/>
      <c r="AH1" s="266" t="s">
        <v>83</v>
      </c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</row>
    <row r="2" spans="10:45" ht="69" customHeight="1">
      <c r="J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1"/>
      <c r="X2" s="171"/>
      <c r="Y2" s="171"/>
      <c r="Z2" s="171"/>
      <c r="AA2" s="171"/>
      <c r="AB2" s="171"/>
      <c r="AC2" s="171"/>
      <c r="AD2" s="171"/>
      <c r="AE2" s="171"/>
      <c r="AF2" s="170"/>
      <c r="AG2" s="170"/>
      <c r="AH2" s="171"/>
      <c r="AI2" s="171"/>
      <c r="AJ2" s="171"/>
      <c r="AK2" s="171"/>
      <c r="AL2" s="171"/>
      <c r="AM2" s="171"/>
      <c r="AN2" s="171"/>
      <c r="AO2" s="266" t="s">
        <v>114</v>
      </c>
      <c r="AP2" s="266"/>
      <c r="AQ2" s="266"/>
      <c r="AR2" s="266"/>
      <c r="AS2" s="266"/>
    </row>
    <row r="3" spans="10:45" ht="61.5" customHeight="1">
      <c r="J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/>
      <c r="X3" s="171"/>
      <c r="Y3" s="171"/>
      <c r="Z3" s="171"/>
      <c r="AA3" s="171"/>
      <c r="AB3" s="171"/>
      <c r="AC3" s="171"/>
      <c r="AD3" s="171"/>
      <c r="AE3" s="171"/>
      <c r="AF3" s="170"/>
      <c r="AG3" s="170"/>
      <c r="AH3" s="171"/>
      <c r="AI3" s="171"/>
      <c r="AJ3" s="171"/>
      <c r="AK3" s="171"/>
      <c r="AL3" s="171"/>
      <c r="AM3" s="274" t="s">
        <v>116</v>
      </c>
      <c r="AN3" s="266"/>
      <c r="AO3" s="266"/>
      <c r="AP3" s="266"/>
      <c r="AQ3" s="266"/>
      <c r="AR3" s="266"/>
      <c r="AS3" s="266"/>
    </row>
    <row r="4" spans="10:45" ht="52.35" customHeight="1">
      <c r="J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71"/>
      <c r="Y4" s="171"/>
      <c r="Z4" s="171"/>
      <c r="AA4" s="171"/>
      <c r="AB4" s="171"/>
      <c r="AC4" s="171"/>
      <c r="AD4" s="171"/>
      <c r="AE4" s="171"/>
      <c r="AF4" s="170"/>
      <c r="AG4" s="170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</row>
    <row r="5" spans="1:45" ht="57" customHeight="1">
      <c r="A5" s="272" t="s">
        <v>105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3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</row>
    <row r="6" spans="1:45" ht="48" customHeight="1">
      <c r="A6" s="264" t="s">
        <v>33</v>
      </c>
      <c r="B6" s="265" t="s">
        <v>1</v>
      </c>
      <c r="C6" s="265"/>
      <c r="D6" s="265"/>
      <c r="E6" s="265"/>
      <c r="F6" s="265"/>
      <c r="G6" s="265"/>
      <c r="H6" s="265"/>
      <c r="I6" s="265" t="s">
        <v>34</v>
      </c>
      <c r="J6" s="265" t="s">
        <v>35</v>
      </c>
      <c r="K6" s="265"/>
      <c r="L6" s="265"/>
      <c r="M6" s="265"/>
      <c r="N6" s="265"/>
      <c r="O6" s="265"/>
      <c r="P6" s="271" t="s">
        <v>36</v>
      </c>
      <c r="Q6" s="271"/>
      <c r="R6" s="271" t="s">
        <v>37</v>
      </c>
      <c r="S6" s="271"/>
      <c r="T6" s="271" t="s">
        <v>38</v>
      </c>
      <c r="U6" s="271"/>
      <c r="V6" s="271" t="s">
        <v>39</v>
      </c>
      <c r="W6" s="271"/>
      <c r="X6" s="267" t="s">
        <v>40</v>
      </c>
      <c r="Y6" s="268"/>
      <c r="Z6" s="271" t="s">
        <v>41</v>
      </c>
      <c r="AA6" s="271"/>
      <c r="AB6" s="271" t="s">
        <v>42</v>
      </c>
      <c r="AC6" s="271"/>
      <c r="AD6" s="271" t="s">
        <v>43</v>
      </c>
      <c r="AE6" s="271"/>
      <c r="AF6" s="271" t="s">
        <v>44</v>
      </c>
      <c r="AG6" s="271"/>
      <c r="AH6" s="265" t="s">
        <v>45</v>
      </c>
      <c r="AI6" s="265"/>
      <c r="AJ6" s="265"/>
      <c r="AK6" s="265"/>
      <c r="AL6" s="265"/>
      <c r="AM6" s="265"/>
      <c r="AN6" s="265"/>
      <c r="AO6" s="265"/>
      <c r="AP6" s="265"/>
      <c r="AQ6" s="265"/>
      <c r="AR6" s="271" t="s">
        <v>46</v>
      </c>
      <c r="AS6" s="271" t="s">
        <v>47</v>
      </c>
    </row>
    <row r="7" spans="1:45" ht="198" customHeight="1">
      <c r="A7" s="264"/>
      <c r="B7" s="271" t="s">
        <v>13</v>
      </c>
      <c r="C7" s="271" t="s">
        <v>14</v>
      </c>
      <c r="D7" s="271" t="s">
        <v>15</v>
      </c>
      <c r="E7" s="271" t="s">
        <v>16</v>
      </c>
      <c r="F7" s="271" t="s">
        <v>17</v>
      </c>
      <c r="G7" s="271" t="s">
        <v>18</v>
      </c>
      <c r="H7" s="271" t="s">
        <v>19</v>
      </c>
      <c r="I7" s="265"/>
      <c r="J7" s="172" t="s">
        <v>48</v>
      </c>
      <c r="K7" s="172" t="s">
        <v>49</v>
      </c>
      <c r="L7" s="172" t="s">
        <v>50</v>
      </c>
      <c r="M7" s="172" t="s">
        <v>51</v>
      </c>
      <c r="N7" s="172" t="s">
        <v>52</v>
      </c>
      <c r="O7" s="172" t="s">
        <v>53</v>
      </c>
      <c r="P7" s="271"/>
      <c r="Q7" s="271"/>
      <c r="R7" s="271"/>
      <c r="S7" s="271"/>
      <c r="T7" s="271"/>
      <c r="U7" s="271"/>
      <c r="V7" s="271"/>
      <c r="W7" s="271"/>
      <c r="X7" s="269"/>
      <c r="Y7" s="270"/>
      <c r="Z7" s="271"/>
      <c r="AA7" s="271"/>
      <c r="AB7" s="271"/>
      <c r="AC7" s="271"/>
      <c r="AD7" s="271"/>
      <c r="AE7" s="271"/>
      <c r="AF7" s="271"/>
      <c r="AG7" s="271"/>
      <c r="AH7" s="271" t="s">
        <v>54</v>
      </c>
      <c r="AI7" s="271"/>
      <c r="AJ7" s="271" t="s">
        <v>55</v>
      </c>
      <c r="AK7" s="271"/>
      <c r="AL7" s="271" t="s">
        <v>56</v>
      </c>
      <c r="AM7" s="271"/>
      <c r="AN7" s="271" t="s">
        <v>57</v>
      </c>
      <c r="AO7" s="271"/>
      <c r="AP7" s="271" t="s">
        <v>58</v>
      </c>
      <c r="AQ7" s="271"/>
      <c r="AR7" s="271"/>
      <c r="AS7" s="271"/>
    </row>
    <row r="8" spans="1:45" ht="40.5">
      <c r="A8" s="264"/>
      <c r="B8" s="271"/>
      <c r="C8" s="271"/>
      <c r="D8" s="271"/>
      <c r="E8" s="271"/>
      <c r="F8" s="271"/>
      <c r="G8" s="271"/>
      <c r="H8" s="271"/>
      <c r="I8" s="173" t="s">
        <v>31</v>
      </c>
      <c r="J8" s="173" t="s">
        <v>31</v>
      </c>
      <c r="K8" s="173" t="s">
        <v>31</v>
      </c>
      <c r="L8" s="173" t="s">
        <v>31</v>
      </c>
      <c r="M8" s="173" t="s">
        <v>31</v>
      </c>
      <c r="N8" s="173" t="s">
        <v>31</v>
      </c>
      <c r="O8" s="173" t="s">
        <v>31</v>
      </c>
      <c r="P8" s="174" t="s">
        <v>59</v>
      </c>
      <c r="Q8" s="173" t="s">
        <v>31</v>
      </c>
      <c r="R8" s="173" t="s">
        <v>60</v>
      </c>
      <c r="S8" s="173" t="s">
        <v>31</v>
      </c>
      <c r="T8" s="173" t="s">
        <v>60</v>
      </c>
      <c r="U8" s="174" t="s">
        <v>31</v>
      </c>
      <c r="V8" s="173" t="s">
        <v>60</v>
      </c>
      <c r="W8" s="173" t="s">
        <v>31</v>
      </c>
      <c r="X8" s="173" t="s">
        <v>60</v>
      </c>
      <c r="Y8" s="173" t="s">
        <v>31</v>
      </c>
      <c r="Z8" s="173" t="s">
        <v>61</v>
      </c>
      <c r="AA8" s="174" t="s">
        <v>31</v>
      </c>
      <c r="AB8" s="173" t="s">
        <v>60</v>
      </c>
      <c r="AC8" s="173" t="s">
        <v>31</v>
      </c>
      <c r="AD8" s="173" t="s">
        <v>60</v>
      </c>
      <c r="AE8" s="173" t="s">
        <v>31</v>
      </c>
      <c r="AF8" s="174" t="s">
        <v>59</v>
      </c>
      <c r="AG8" s="173" t="s">
        <v>31</v>
      </c>
      <c r="AH8" s="174" t="s">
        <v>59</v>
      </c>
      <c r="AI8" s="173" t="s">
        <v>31</v>
      </c>
      <c r="AJ8" s="174" t="s">
        <v>59</v>
      </c>
      <c r="AK8" s="173" t="s">
        <v>31</v>
      </c>
      <c r="AL8" s="174" t="s">
        <v>59</v>
      </c>
      <c r="AM8" s="173" t="s">
        <v>31</v>
      </c>
      <c r="AN8" s="174" t="s">
        <v>59</v>
      </c>
      <c r="AO8" s="173" t="s">
        <v>31</v>
      </c>
      <c r="AP8" s="174" t="s">
        <v>59</v>
      </c>
      <c r="AQ8" s="173" t="s">
        <v>31</v>
      </c>
      <c r="AR8" s="173" t="s">
        <v>31</v>
      </c>
      <c r="AS8" s="173" t="s">
        <v>31</v>
      </c>
    </row>
    <row r="9" spans="1:45" s="178" customFormat="1" ht="15">
      <c r="A9" s="175">
        <v>1</v>
      </c>
      <c r="B9" s="173">
        <v>2</v>
      </c>
      <c r="C9" s="173">
        <v>3</v>
      </c>
      <c r="D9" s="173">
        <v>4</v>
      </c>
      <c r="E9" s="173">
        <v>5</v>
      </c>
      <c r="F9" s="175">
        <v>6</v>
      </c>
      <c r="G9" s="175">
        <v>7</v>
      </c>
      <c r="H9" s="175">
        <v>8</v>
      </c>
      <c r="I9" s="175">
        <v>9</v>
      </c>
      <c r="J9" s="175">
        <v>10</v>
      </c>
      <c r="K9" s="175">
        <v>11</v>
      </c>
      <c r="L9" s="175">
        <v>12</v>
      </c>
      <c r="M9" s="175">
        <v>13</v>
      </c>
      <c r="N9" s="175">
        <v>14</v>
      </c>
      <c r="O9" s="175">
        <v>15</v>
      </c>
      <c r="P9" s="176">
        <v>16</v>
      </c>
      <c r="Q9" s="175">
        <v>17</v>
      </c>
      <c r="R9" s="175">
        <v>18</v>
      </c>
      <c r="S9" s="175">
        <v>19</v>
      </c>
      <c r="T9" s="175">
        <v>20</v>
      </c>
      <c r="U9" s="177">
        <v>21</v>
      </c>
      <c r="V9" s="175">
        <v>22</v>
      </c>
      <c r="W9" s="175">
        <v>23</v>
      </c>
      <c r="X9" s="175"/>
      <c r="Y9" s="175">
        <v>24</v>
      </c>
      <c r="Z9" s="175">
        <v>25</v>
      </c>
      <c r="AA9" s="177">
        <v>26</v>
      </c>
      <c r="AB9" s="175">
        <v>27</v>
      </c>
      <c r="AC9" s="175">
        <v>28</v>
      </c>
      <c r="AD9" s="175">
        <v>29</v>
      </c>
      <c r="AE9" s="175">
        <v>30</v>
      </c>
      <c r="AF9" s="177">
        <v>31</v>
      </c>
      <c r="AG9" s="175">
        <v>32</v>
      </c>
      <c r="AH9" s="177">
        <v>33</v>
      </c>
      <c r="AI9" s="175">
        <v>34</v>
      </c>
      <c r="AJ9" s="177">
        <v>35</v>
      </c>
      <c r="AK9" s="175">
        <v>36</v>
      </c>
      <c r="AL9" s="177">
        <v>37</v>
      </c>
      <c r="AM9" s="175">
        <v>38</v>
      </c>
      <c r="AN9" s="177">
        <v>39</v>
      </c>
      <c r="AO9" s="175">
        <v>40</v>
      </c>
      <c r="AP9" s="177">
        <v>41</v>
      </c>
      <c r="AQ9" s="175">
        <v>42</v>
      </c>
      <c r="AR9" s="175">
        <v>43</v>
      </c>
      <c r="AS9" s="175">
        <v>44</v>
      </c>
    </row>
    <row r="10" spans="1:45" s="187" customFormat="1" ht="33.4" customHeight="1">
      <c r="A10" s="179" t="s">
        <v>101</v>
      </c>
      <c r="B10" s="180"/>
      <c r="C10" s="181"/>
      <c r="D10" s="181"/>
      <c r="E10" s="181"/>
      <c r="F10" s="182"/>
      <c r="G10" s="182"/>
      <c r="H10" s="182"/>
      <c r="I10" s="183"/>
      <c r="J10" s="183"/>
      <c r="K10" s="183"/>
      <c r="L10" s="183"/>
      <c r="M10" s="183"/>
      <c r="N10" s="183"/>
      <c r="O10" s="183"/>
      <c r="P10" s="184"/>
      <c r="Q10" s="183"/>
      <c r="R10" s="183"/>
      <c r="S10" s="183"/>
      <c r="T10" s="183"/>
      <c r="U10" s="183"/>
      <c r="V10" s="183"/>
      <c r="W10" s="183"/>
      <c r="X10" s="185"/>
      <c r="Y10" s="183"/>
      <c r="Z10" s="183"/>
      <c r="AA10" s="183"/>
      <c r="AB10" s="183"/>
      <c r="AC10" s="183"/>
      <c r="AD10" s="183"/>
      <c r="AE10" s="183"/>
      <c r="AF10" s="184"/>
      <c r="AG10" s="183"/>
      <c r="AH10" s="184"/>
      <c r="AI10" s="183"/>
      <c r="AJ10" s="184"/>
      <c r="AK10" s="183"/>
      <c r="AL10" s="184"/>
      <c r="AM10" s="183"/>
      <c r="AN10" s="184"/>
      <c r="AO10" s="183"/>
      <c r="AP10" s="184"/>
      <c r="AQ10" s="183"/>
      <c r="AR10" s="183"/>
      <c r="AS10" s="186"/>
    </row>
    <row r="11" spans="1:45" s="196" customFormat="1" ht="26.85" customHeight="1">
      <c r="A11" s="175">
        <v>1</v>
      </c>
      <c r="B11" s="188" t="s">
        <v>69</v>
      </c>
      <c r="C11" s="188" t="s">
        <v>70</v>
      </c>
      <c r="D11" s="188" t="s">
        <v>76</v>
      </c>
      <c r="E11" s="189" t="s">
        <v>77</v>
      </c>
      <c r="F11" s="175">
        <v>6</v>
      </c>
      <c r="G11" s="190"/>
      <c r="H11" s="191"/>
      <c r="I11" s="192">
        <f aca="true" t="shared" si="0" ref="I11:I20">J11+K11+L11+M11+N11+O11+Q11+S11+U11+W11+Y11+AA11+AC11+AE11+AG11+AI11+AK11+AM11+AO11+AQ11+AR11</f>
        <v>14652540</v>
      </c>
      <c r="J11" s="193"/>
      <c r="K11" s="192"/>
      <c r="L11" s="192"/>
      <c r="M11" s="192"/>
      <c r="N11" s="192"/>
      <c r="O11" s="192"/>
      <c r="P11" s="194"/>
      <c r="Q11" s="192"/>
      <c r="R11" s="192">
        <v>1370</v>
      </c>
      <c r="S11" s="192">
        <f>R11*10542</f>
        <v>14442540</v>
      </c>
      <c r="T11" s="194"/>
      <c r="U11" s="195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4"/>
      <c r="AG11" s="192"/>
      <c r="AH11" s="194"/>
      <c r="AI11" s="192"/>
      <c r="AJ11" s="194"/>
      <c r="AK11" s="192"/>
      <c r="AL11" s="194"/>
      <c r="AM11" s="192"/>
      <c r="AN11" s="194"/>
      <c r="AO11" s="192"/>
      <c r="AP11" s="194"/>
      <c r="AQ11" s="192"/>
      <c r="AR11" s="192">
        <v>210000</v>
      </c>
      <c r="AS11" s="194"/>
    </row>
    <row r="12" spans="1:45" s="198" customFormat="1" ht="26.85" customHeight="1">
      <c r="A12" s="175">
        <v>2</v>
      </c>
      <c r="B12" s="188" t="s">
        <v>69</v>
      </c>
      <c r="C12" s="188" t="s">
        <v>70</v>
      </c>
      <c r="D12" s="189" t="s">
        <v>76</v>
      </c>
      <c r="E12" s="189" t="s">
        <v>77</v>
      </c>
      <c r="F12" s="197" t="s">
        <v>95</v>
      </c>
      <c r="G12" s="175"/>
      <c r="H12" s="175"/>
      <c r="I12" s="192">
        <f t="shared" si="0"/>
        <v>9708342</v>
      </c>
      <c r="J12" s="192"/>
      <c r="K12" s="192"/>
      <c r="L12" s="192"/>
      <c r="M12" s="192"/>
      <c r="N12" s="192"/>
      <c r="O12" s="192"/>
      <c r="P12" s="194"/>
      <c r="Q12" s="192"/>
      <c r="R12" s="192">
        <v>901</v>
      </c>
      <c r="S12" s="192">
        <f>R12*10542</f>
        <v>9498342</v>
      </c>
      <c r="T12" s="194"/>
      <c r="U12" s="195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4"/>
      <c r="AG12" s="192"/>
      <c r="AH12" s="194"/>
      <c r="AI12" s="192"/>
      <c r="AJ12" s="194"/>
      <c r="AK12" s="192"/>
      <c r="AL12" s="194"/>
      <c r="AM12" s="192"/>
      <c r="AN12" s="194"/>
      <c r="AO12" s="192"/>
      <c r="AP12" s="194"/>
      <c r="AQ12" s="192"/>
      <c r="AR12" s="192">
        <v>210000</v>
      </c>
      <c r="AS12" s="194"/>
    </row>
    <row r="13" spans="1:45" s="206" customFormat="1" ht="26.85" customHeight="1">
      <c r="A13" s="175">
        <v>3</v>
      </c>
      <c r="B13" s="199" t="s">
        <v>69</v>
      </c>
      <c r="C13" s="199" t="s">
        <v>70</v>
      </c>
      <c r="D13" s="200" t="s">
        <v>76</v>
      </c>
      <c r="E13" s="200" t="s">
        <v>90</v>
      </c>
      <c r="F13" s="201" t="s">
        <v>103</v>
      </c>
      <c r="G13" s="202"/>
      <c r="H13" s="202"/>
      <c r="I13" s="203">
        <f t="shared" si="0"/>
        <v>9708342</v>
      </c>
      <c r="J13" s="203"/>
      <c r="K13" s="203"/>
      <c r="L13" s="203"/>
      <c r="M13" s="203"/>
      <c r="N13" s="203"/>
      <c r="O13" s="203"/>
      <c r="P13" s="204"/>
      <c r="Q13" s="203"/>
      <c r="R13" s="203">
        <v>901</v>
      </c>
      <c r="S13" s="203">
        <f aca="true" t="shared" si="1" ref="S13:S20">R13*10542</f>
        <v>9498342</v>
      </c>
      <c r="T13" s="204"/>
      <c r="U13" s="205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4"/>
      <c r="AG13" s="203"/>
      <c r="AH13" s="204"/>
      <c r="AI13" s="203"/>
      <c r="AJ13" s="204"/>
      <c r="AK13" s="203"/>
      <c r="AL13" s="204"/>
      <c r="AM13" s="203"/>
      <c r="AN13" s="204"/>
      <c r="AO13" s="203"/>
      <c r="AP13" s="204"/>
      <c r="AQ13" s="203"/>
      <c r="AR13" s="203">
        <v>210000</v>
      </c>
      <c r="AS13" s="204"/>
    </row>
    <row r="14" spans="1:45" s="198" customFormat="1" ht="26.85" customHeight="1">
      <c r="A14" s="175">
        <v>4</v>
      </c>
      <c r="B14" s="188" t="s">
        <v>69</v>
      </c>
      <c r="C14" s="188" t="s">
        <v>70</v>
      </c>
      <c r="D14" s="188" t="s">
        <v>76</v>
      </c>
      <c r="E14" s="207" t="s">
        <v>90</v>
      </c>
      <c r="F14" s="175">
        <v>61</v>
      </c>
      <c r="G14" s="175"/>
      <c r="H14" s="175"/>
      <c r="I14" s="192">
        <f t="shared" si="0"/>
        <v>8886066</v>
      </c>
      <c r="J14" s="192"/>
      <c r="K14" s="192"/>
      <c r="L14" s="192"/>
      <c r="M14" s="192"/>
      <c r="N14" s="192"/>
      <c r="O14" s="192"/>
      <c r="P14" s="194"/>
      <c r="Q14" s="192"/>
      <c r="R14" s="192">
        <v>823</v>
      </c>
      <c r="S14" s="192">
        <f t="shared" si="1"/>
        <v>8676066</v>
      </c>
      <c r="T14" s="194"/>
      <c r="U14" s="195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4"/>
      <c r="AG14" s="192"/>
      <c r="AH14" s="194"/>
      <c r="AI14" s="192"/>
      <c r="AJ14" s="194"/>
      <c r="AK14" s="192"/>
      <c r="AL14" s="194"/>
      <c r="AM14" s="192"/>
      <c r="AN14" s="194"/>
      <c r="AO14" s="192"/>
      <c r="AP14" s="194"/>
      <c r="AQ14" s="192"/>
      <c r="AR14" s="192">
        <v>210000</v>
      </c>
      <c r="AS14" s="194"/>
    </row>
    <row r="15" spans="1:45" s="198" customFormat="1" ht="26.85" customHeight="1">
      <c r="A15" s="175">
        <v>5</v>
      </c>
      <c r="B15" s="188" t="s">
        <v>69</v>
      </c>
      <c r="C15" s="188" t="s">
        <v>70</v>
      </c>
      <c r="D15" s="189" t="s">
        <v>76</v>
      </c>
      <c r="E15" s="189" t="s">
        <v>96</v>
      </c>
      <c r="F15" s="175">
        <v>15</v>
      </c>
      <c r="G15" s="175"/>
      <c r="H15" s="175"/>
      <c r="I15" s="192">
        <f t="shared" si="0"/>
        <v>13134492</v>
      </c>
      <c r="J15" s="192"/>
      <c r="K15" s="192"/>
      <c r="L15" s="192"/>
      <c r="M15" s="192"/>
      <c r="N15" s="192"/>
      <c r="O15" s="192"/>
      <c r="P15" s="194"/>
      <c r="Q15" s="192"/>
      <c r="R15" s="192">
        <v>1226</v>
      </c>
      <c r="S15" s="192">
        <f t="shared" si="1"/>
        <v>12924492</v>
      </c>
      <c r="T15" s="194"/>
      <c r="U15" s="195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4"/>
      <c r="AG15" s="192"/>
      <c r="AH15" s="194"/>
      <c r="AI15" s="192"/>
      <c r="AJ15" s="194"/>
      <c r="AK15" s="192"/>
      <c r="AL15" s="194"/>
      <c r="AM15" s="192"/>
      <c r="AN15" s="194"/>
      <c r="AO15" s="192"/>
      <c r="AP15" s="194"/>
      <c r="AQ15" s="192"/>
      <c r="AR15" s="192">
        <v>210000</v>
      </c>
      <c r="AS15" s="194"/>
    </row>
    <row r="16" spans="1:45" s="198" customFormat="1" ht="26.85" customHeight="1">
      <c r="A16" s="175">
        <v>6</v>
      </c>
      <c r="B16" s="188" t="s">
        <v>69</v>
      </c>
      <c r="C16" s="188" t="s">
        <v>70</v>
      </c>
      <c r="D16" s="188" t="s">
        <v>76</v>
      </c>
      <c r="E16" s="207" t="s">
        <v>92</v>
      </c>
      <c r="F16" s="175">
        <v>5</v>
      </c>
      <c r="G16" s="175"/>
      <c r="H16" s="175"/>
      <c r="I16" s="192">
        <f t="shared" si="0"/>
        <v>4057830</v>
      </c>
      <c r="J16" s="192"/>
      <c r="K16" s="192"/>
      <c r="L16" s="192"/>
      <c r="M16" s="192"/>
      <c r="N16" s="192"/>
      <c r="O16" s="192"/>
      <c r="P16" s="194"/>
      <c r="Q16" s="192"/>
      <c r="R16" s="192">
        <v>365</v>
      </c>
      <c r="S16" s="192">
        <f t="shared" si="1"/>
        <v>3847830</v>
      </c>
      <c r="T16" s="194"/>
      <c r="U16" s="195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4"/>
      <c r="AG16" s="192"/>
      <c r="AH16" s="194"/>
      <c r="AI16" s="192"/>
      <c r="AJ16" s="194"/>
      <c r="AK16" s="192"/>
      <c r="AL16" s="194"/>
      <c r="AM16" s="192"/>
      <c r="AN16" s="194"/>
      <c r="AO16" s="192"/>
      <c r="AP16" s="194"/>
      <c r="AQ16" s="192"/>
      <c r="AR16" s="192">
        <v>210000</v>
      </c>
      <c r="AS16" s="194"/>
    </row>
    <row r="17" spans="1:45" s="196" customFormat="1" ht="26.85" customHeight="1">
      <c r="A17" s="175">
        <v>7</v>
      </c>
      <c r="B17" s="188" t="s">
        <v>69</v>
      </c>
      <c r="C17" s="188" t="s">
        <v>70</v>
      </c>
      <c r="D17" s="188" t="s">
        <v>76</v>
      </c>
      <c r="E17" s="189" t="s">
        <v>92</v>
      </c>
      <c r="F17" s="175">
        <v>17</v>
      </c>
      <c r="G17" s="190"/>
      <c r="H17" s="208"/>
      <c r="I17" s="192">
        <f t="shared" si="0"/>
        <v>4005120</v>
      </c>
      <c r="J17" s="209"/>
      <c r="K17" s="192"/>
      <c r="L17" s="192"/>
      <c r="M17" s="192"/>
      <c r="N17" s="192"/>
      <c r="O17" s="192"/>
      <c r="P17" s="194"/>
      <c r="Q17" s="192"/>
      <c r="R17" s="192">
        <v>360</v>
      </c>
      <c r="S17" s="192">
        <f t="shared" si="1"/>
        <v>3795120</v>
      </c>
      <c r="T17" s="194"/>
      <c r="U17" s="195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4"/>
      <c r="AG17" s="192"/>
      <c r="AH17" s="194"/>
      <c r="AI17" s="192"/>
      <c r="AJ17" s="194"/>
      <c r="AK17" s="192"/>
      <c r="AL17" s="194"/>
      <c r="AM17" s="192"/>
      <c r="AN17" s="194"/>
      <c r="AO17" s="192"/>
      <c r="AP17" s="194"/>
      <c r="AQ17" s="192"/>
      <c r="AR17" s="192">
        <v>210000</v>
      </c>
      <c r="AS17" s="194"/>
    </row>
    <row r="18" spans="1:45" s="196" customFormat="1" ht="26.85" customHeight="1">
      <c r="A18" s="175">
        <v>8</v>
      </c>
      <c r="B18" s="188" t="s">
        <v>69</v>
      </c>
      <c r="C18" s="188" t="s">
        <v>70</v>
      </c>
      <c r="D18" s="188" t="s">
        <v>76</v>
      </c>
      <c r="E18" s="189" t="s">
        <v>92</v>
      </c>
      <c r="F18" s="175">
        <v>21</v>
      </c>
      <c r="G18" s="190"/>
      <c r="H18" s="208"/>
      <c r="I18" s="192">
        <f t="shared" si="0"/>
        <v>4005120</v>
      </c>
      <c r="J18" s="209"/>
      <c r="K18" s="192"/>
      <c r="L18" s="192"/>
      <c r="M18" s="192"/>
      <c r="N18" s="192"/>
      <c r="O18" s="192"/>
      <c r="P18" s="194"/>
      <c r="Q18" s="192"/>
      <c r="R18" s="192">
        <v>360</v>
      </c>
      <c r="S18" s="192">
        <f t="shared" si="1"/>
        <v>3795120</v>
      </c>
      <c r="T18" s="194"/>
      <c r="U18" s="195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4"/>
      <c r="AG18" s="192"/>
      <c r="AH18" s="194"/>
      <c r="AI18" s="192"/>
      <c r="AJ18" s="194"/>
      <c r="AK18" s="192"/>
      <c r="AL18" s="194"/>
      <c r="AM18" s="192"/>
      <c r="AN18" s="194"/>
      <c r="AO18" s="192"/>
      <c r="AP18" s="194"/>
      <c r="AQ18" s="192"/>
      <c r="AR18" s="192">
        <v>210000</v>
      </c>
      <c r="AS18" s="194"/>
    </row>
    <row r="19" spans="1:45" s="196" customFormat="1" ht="26.85" customHeight="1">
      <c r="A19" s="175">
        <v>9</v>
      </c>
      <c r="B19" s="188" t="s">
        <v>69</v>
      </c>
      <c r="C19" s="188" t="s">
        <v>70</v>
      </c>
      <c r="D19" s="188" t="s">
        <v>76</v>
      </c>
      <c r="E19" s="210" t="s">
        <v>87</v>
      </c>
      <c r="F19" s="175">
        <v>45</v>
      </c>
      <c r="G19" s="190"/>
      <c r="H19" s="208"/>
      <c r="I19" s="192">
        <f t="shared" si="0"/>
        <v>12934194</v>
      </c>
      <c r="J19" s="209"/>
      <c r="K19" s="192"/>
      <c r="L19" s="192"/>
      <c r="M19" s="192"/>
      <c r="N19" s="192"/>
      <c r="O19" s="192"/>
      <c r="P19" s="194"/>
      <c r="Q19" s="192"/>
      <c r="R19" s="192">
        <v>1207</v>
      </c>
      <c r="S19" s="192">
        <f t="shared" si="1"/>
        <v>12724194</v>
      </c>
      <c r="T19" s="194"/>
      <c r="U19" s="195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4"/>
      <c r="AG19" s="192"/>
      <c r="AH19" s="194"/>
      <c r="AI19" s="192"/>
      <c r="AJ19" s="194"/>
      <c r="AK19" s="192"/>
      <c r="AL19" s="194"/>
      <c r="AM19" s="192"/>
      <c r="AN19" s="194"/>
      <c r="AO19" s="192"/>
      <c r="AP19" s="194"/>
      <c r="AQ19" s="192"/>
      <c r="AR19" s="192">
        <v>210000</v>
      </c>
      <c r="AS19" s="194"/>
    </row>
    <row r="20" spans="1:45" s="196" customFormat="1" ht="26.85" customHeight="1">
      <c r="A20" s="175">
        <v>10</v>
      </c>
      <c r="B20" s="188" t="s">
        <v>69</v>
      </c>
      <c r="C20" s="188" t="s">
        <v>70</v>
      </c>
      <c r="D20" s="188" t="s">
        <v>76</v>
      </c>
      <c r="E20" s="189" t="s">
        <v>91</v>
      </c>
      <c r="F20" s="175">
        <v>12</v>
      </c>
      <c r="G20" s="190"/>
      <c r="H20" s="208"/>
      <c r="I20" s="192">
        <f t="shared" si="0"/>
        <v>13503462</v>
      </c>
      <c r="J20" s="209"/>
      <c r="K20" s="192"/>
      <c r="L20" s="192"/>
      <c r="M20" s="192"/>
      <c r="N20" s="192"/>
      <c r="O20" s="192"/>
      <c r="P20" s="194"/>
      <c r="Q20" s="192"/>
      <c r="R20" s="192">
        <v>1261</v>
      </c>
      <c r="S20" s="192">
        <f t="shared" si="1"/>
        <v>13293462</v>
      </c>
      <c r="T20" s="194"/>
      <c r="U20" s="195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4"/>
      <c r="AG20" s="192"/>
      <c r="AH20" s="194"/>
      <c r="AI20" s="192"/>
      <c r="AJ20" s="194"/>
      <c r="AK20" s="192"/>
      <c r="AL20" s="194"/>
      <c r="AM20" s="192"/>
      <c r="AN20" s="194"/>
      <c r="AO20" s="192"/>
      <c r="AP20" s="194"/>
      <c r="AQ20" s="192"/>
      <c r="AR20" s="192">
        <v>210000</v>
      </c>
      <c r="AS20" s="194"/>
    </row>
    <row r="21" spans="1:45" s="198" customFormat="1" ht="24" customHeight="1">
      <c r="A21" s="175">
        <v>11</v>
      </c>
      <c r="B21" s="188" t="s">
        <v>69</v>
      </c>
      <c r="C21" s="188" t="s">
        <v>70</v>
      </c>
      <c r="D21" s="189" t="s">
        <v>71</v>
      </c>
      <c r="E21" s="189" t="s">
        <v>72</v>
      </c>
      <c r="F21" s="197" t="s">
        <v>97</v>
      </c>
      <c r="G21" s="175"/>
      <c r="H21" s="175"/>
      <c r="I21" s="192">
        <f aca="true" t="shared" si="2" ref="I21:I30">J21+K21+L21+M21+N21+O21+Q21+S21+U21+W21+Y21+AA21+AC21+AE21+AG21+AI21+AK21+AM21+AO21+AQ21+AR21</f>
        <v>11408250</v>
      </c>
      <c r="J21" s="192"/>
      <c r="K21" s="192"/>
      <c r="L21" s="192"/>
      <c r="M21" s="192"/>
      <c r="N21" s="192"/>
      <c r="O21" s="192"/>
      <c r="P21" s="194"/>
      <c r="Q21" s="192"/>
      <c r="R21" s="192"/>
      <c r="S21" s="192"/>
      <c r="T21" s="194"/>
      <c r="U21" s="195"/>
      <c r="V21" s="192">
        <v>1890</v>
      </c>
      <c r="W21" s="192">
        <f>V21*5925</f>
        <v>11198250</v>
      </c>
      <c r="X21" s="192"/>
      <c r="Y21" s="192"/>
      <c r="Z21" s="192"/>
      <c r="AA21" s="192"/>
      <c r="AB21" s="192"/>
      <c r="AC21" s="192"/>
      <c r="AD21" s="192"/>
      <c r="AE21" s="192"/>
      <c r="AF21" s="194"/>
      <c r="AG21" s="192"/>
      <c r="AH21" s="194"/>
      <c r="AI21" s="192"/>
      <c r="AJ21" s="194"/>
      <c r="AK21" s="192"/>
      <c r="AL21" s="194"/>
      <c r="AM21" s="192"/>
      <c r="AN21" s="194"/>
      <c r="AO21" s="192"/>
      <c r="AP21" s="194"/>
      <c r="AQ21" s="192"/>
      <c r="AR21" s="192">
        <v>210000</v>
      </c>
      <c r="AS21" s="194"/>
    </row>
    <row r="22" spans="1:45" s="206" customFormat="1" ht="25.15" customHeight="1">
      <c r="A22" s="175">
        <v>12</v>
      </c>
      <c r="B22" s="188" t="s">
        <v>69</v>
      </c>
      <c r="C22" s="188" t="s">
        <v>70</v>
      </c>
      <c r="D22" s="189" t="s">
        <v>71</v>
      </c>
      <c r="E22" s="200" t="s">
        <v>72</v>
      </c>
      <c r="F22" s="201" t="s">
        <v>113</v>
      </c>
      <c r="G22" s="202"/>
      <c r="H22" s="211"/>
      <c r="I22" s="203">
        <f t="shared" si="2"/>
        <v>12934194</v>
      </c>
      <c r="J22" s="212"/>
      <c r="K22" s="203"/>
      <c r="L22" s="203"/>
      <c r="M22" s="203"/>
      <c r="N22" s="203"/>
      <c r="O22" s="203"/>
      <c r="P22" s="204"/>
      <c r="Q22" s="203"/>
      <c r="R22" s="203">
        <v>1207</v>
      </c>
      <c r="S22" s="203">
        <f>R22*10542</f>
        <v>12724194</v>
      </c>
      <c r="T22" s="204"/>
      <c r="U22" s="205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4"/>
      <c r="AG22" s="203"/>
      <c r="AH22" s="204"/>
      <c r="AI22" s="203"/>
      <c r="AJ22" s="204"/>
      <c r="AK22" s="203"/>
      <c r="AL22" s="204"/>
      <c r="AM22" s="203"/>
      <c r="AN22" s="204"/>
      <c r="AO22" s="203"/>
      <c r="AP22" s="204"/>
      <c r="AQ22" s="203"/>
      <c r="AR22" s="203">
        <v>210000</v>
      </c>
      <c r="AS22" s="204"/>
    </row>
    <row r="23" spans="1:45" s="196" customFormat="1" ht="26.85" customHeight="1">
      <c r="A23" s="175">
        <v>13</v>
      </c>
      <c r="B23" s="188" t="s">
        <v>69</v>
      </c>
      <c r="C23" s="188" t="s">
        <v>70</v>
      </c>
      <c r="D23" s="189" t="s">
        <v>71</v>
      </c>
      <c r="E23" s="210" t="s">
        <v>72</v>
      </c>
      <c r="F23" s="175">
        <v>32</v>
      </c>
      <c r="G23" s="190"/>
      <c r="H23" s="208"/>
      <c r="I23" s="192">
        <f t="shared" si="2"/>
        <v>8243004</v>
      </c>
      <c r="J23" s="209"/>
      <c r="K23" s="192"/>
      <c r="L23" s="192"/>
      <c r="M23" s="192"/>
      <c r="N23" s="192"/>
      <c r="O23" s="192"/>
      <c r="P23" s="194"/>
      <c r="Q23" s="192"/>
      <c r="R23" s="192">
        <v>762</v>
      </c>
      <c r="S23" s="192">
        <f>R23*10542</f>
        <v>8033004</v>
      </c>
      <c r="T23" s="194"/>
      <c r="U23" s="195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4"/>
      <c r="AG23" s="192"/>
      <c r="AH23" s="194"/>
      <c r="AI23" s="192"/>
      <c r="AJ23" s="194"/>
      <c r="AK23" s="192"/>
      <c r="AL23" s="194"/>
      <c r="AM23" s="192"/>
      <c r="AN23" s="194"/>
      <c r="AO23" s="192"/>
      <c r="AP23" s="194"/>
      <c r="AQ23" s="192"/>
      <c r="AR23" s="192">
        <v>210000</v>
      </c>
      <c r="AS23" s="194"/>
    </row>
    <row r="24" spans="1:45" s="196" customFormat="1" ht="26.85" customHeight="1">
      <c r="A24" s="175">
        <v>14</v>
      </c>
      <c r="B24" s="188" t="s">
        <v>69</v>
      </c>
      <c r="C24" s="188" t="s">
        <v>70</v>
      </c>
      <c r="D24" s="189" t="s">
        <v>71</v>
      </c>
      <c r="E24" s="210" t="s">
        <v>72</v>
      </c>
      <c r="F24" s="175">
        <v>40</v>
      </c>
      <c r="G24" s="190"/>
      <c r="H24" s="208" t="s">
        <v>79</v>
      </c>
      <c r="I24" s="192">
        <f t="shared" si="2"/>
        <v>12828774</v>
      </c>
      <c r="J24" s="209"/>
      <c r="K24" s="192"/>
      <c r="L24" s="192"/>
      <c r="M24" s="192"/>
      <c r="N24" s="192"/>
      <c r="O24" s="192"/>
      <c r="P24" s="194"/>
      <c r="Q24" s="192"/>
      <c r="R24" s="192">
        <v>1197</v>
      </c>
      <c r="S24" s="192">
        <f aca="true" t="shared" si="3" ref="S24:S29">R24*10542</f>
        <v>12618774</v>
      </c>
      <c r="T24" s="194"/>
      <c r="U24" s="195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4"/>
      <c r="AG24" s="192"/>
      <c r="AH24" s="194"/>
      <c r="AI24" s="192"/>
      <c r="AJ24" s="194"/>
      <c r="AK24" s="192"/>
      <c r="AL24" s="194"/>
      <c r="AM24" s="192"/>
      <c r="AN24" s="194"/>
      <c r="AO24" s="192"/>
      <c r="AP24" s="194"/>
      <c r="AQ24" s="192"/>
      <c r="AR24" s="192">
        <v>210000</v>
      </c>
      <c r="AS24" s="194"/>
    </row>
    <row r="25" spans="1:45" s="206" customFormat="1" ht="26.85" customHeight="1">
      <c r="A25" s="175">
        <v>15</v>
      </c>
      <c r="B25" s="188" t="s">
        <v>69</v>
      </c>
      <c r="C25" s="188" t="s">
        <v>70</v>
      </c>
      <c r="D25" s="189" t="s">
        <v>71</v>
      </c>
      <c r="E25" s="200" t="s">
        <v>72</v>
      </c>
      <c r="F25" s="201" t="s">
        <v>112</v>
      </c>
      <c r="G25" s="202"/>
      <c r="H25" s="202"/>
      <c r="I25" s="203">
        <f t="shared" si="2"/>
        <v>15527526</v>
      </c>
      <c r="J25" s="203"/>
      <c r="K25" s="203"/>
      <c r="L25" s="203"/>
      <c r="M25" s="203"/>
      <c r="N25" s="203"/>
      <c r="O25" s="203"/>
      <c r="P25" s="204"/>
      <c r="Q25" s="203"/>
      <c r="R25" s="203">
        <v>1453</v>
      </c>
      <c r="S25" s="203">
        <f t="shared" si="3"/>
        <v>15317526</v>
      </c>
      <c r="T25" s="204"/>
      <c r="U25" s="205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4"/>
      <c r="AG25" s="203"/>
      <c r="AH25" s="204"/>
      <c r="AI25" s="203"/>
      <c r="AJ25" s="204"/>
      <c r="AK25" s="203"/>
      <c r="AL25" s="204"/>
      <c r="AM25" s="203"/>
      <c r="AN25" s="204"/>
      <c r="AO25" s="203"/>
      <c r="AP25" s="204"/>
      <c r="AQ25" s="203"/>
      <c r="AR25" s="203">
        <v>210000</v>
      </c>
      <c r="AS25" s="204"/>
    </row>
    <row r="26" spans="1:45" s="198" customFormat="1" ht="26.85" customHeight="1">
      <c r="A26" s="175">
        <v>16</v>
      </c>
      <c r="B26" s="188" t="s">
        <v>69</v>
      </c>
      <c r="C26" s="188" t="s">
        <v>70</v>
      </c>
      <c r="D26" s="189" t="s">
        <v>71</v>
      </c>
      <c r="E26" s="189" t="s">
        <v>72</v>
      </c>
      <c r="F26" s="175">
        <v>230</v>
      </c>
      <c r="G26" s="175"/>
      <c r="H26" s="175"/>
      <c r="I26" s="192">
        <f t="shared" si="2"/>
        <v>6672246</v>
      </c>
      <c r="J26" s="192"/>
      <c r="K26" s="192"/>
      <c r="L26" s="192"/>
      <c r="M26" s="192"/>
      <c r="N26" s="192"/>
      <c r="O26" s="192"/>
      <c r="P26" s="194"/>
      <c r="Q26" s="192"/>
      <c r="R26" s="192">
        <v>613</v>
      </c>
      <c r="S26" s="192">
        <f t="shared" si="3"/>
        <v>6462246</v>
      </c>
      <c r="T26" s="194"/>
      <c r="U26" s="195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4"/>
      <c r="AG26" s="192"/>
      <c r="AH26" s="194"/>
      <c r="AI26" s="192"/>
      <c r="AJ26" s="194"/>
      <c r="AK26" s="192"/>
      <c r="AL26" s="194"/>
      <c r="AM26" s="192"/>
      <c r="AN26" s="194"/>
      <c r="AO26" s="192"/>
      <c r="AP26" s="194"/>
      <c r="AQ26" s="192"/>
      <c r="AR26" s="192">
        <v>210000</v>
      </c>
      <c r="AS26" s="194"/>
    </row>
    <row r="27" spans="1:45" s="196" customFormat="1" ht="26.85" customHeight="1">
      <c r="A27" s="175">
        <v>17</v>
      </c>
      <c r="B27" s="188" t="s">
        <v>69</v>
      </c>
      <c r="C27" s="188" t="s">
        <v>70</v>
      </c>
      <c r="D27" s="189" t="s">
        <v>71</v>
      </c>
      <c r="E27" s="189" t="s">
        <v>93</v>
      </c>
      <c r="F27" s="197" t="s">
        <v>104</v>
      </c>
      <c r="G27" s="175"/>
      <c r="H27" s="175"/>
      <c r="I27" s="192">
        <f t="shared" si="2"/>
        <v>28199010</v>
      </c>
      <c r="J27" s="192"/>
      <c r="K27" s="192"/>
      <c r="L27" s="192"/>
      <c r="M27" s="192"/>
      <c r="N27" s="192"/>
      <c r="O27" s="192"/>
      <c r="P27" s="194"/>
      <c r="Q27" s="192"/>
      <c r="R27" s="192">
        <v>2655</v>
      </c>
      <c r="S27" s="192">
        <f t="shared" si="3"/>
        <v>27989010</v>
      </c>
      <c r="T27" s="194"/>
      <c r="U27" s="195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4"/>
      <c r="AG27" s="192"/>
      <c r="AH27" s="194"/>
      <c r="AI27" s="192"/>
      <c r="AJ27" s="194"/>
      <c r="AK27" s="192"/>
      <c r="AL27" s="194"/>
      <c r="AM27" s="192"/>
      <c r="AN27" s="194"/>
      <c r="AO27" s="192"/>
      <c r="AP27" s="194"/>
      <c r="AQ27" s="192"/>
      <c r="AR27" s="192">
        <v>210000</v>
      </c>
      <c r="AS27" s="194"/>
    </row>
    <row r="28" spans="1:45" s="198" customFormat="1" ht="26.85" customHeight="1">
      <c r="A28" s="175">
        <v>18</v>
      </c>
      <c r="B28" s="188" t="s">
        <v>69</v>
      </c>
      <c r="C28" s="188" t="s">
        <v>70</v>
      </c>
      <c r="D28" s="213" t="s">
        <v>71</v>
      </c>
      <c r="E28" s="189" t="s">
        <v>93</v>
      </c>
      <c r="F28" s="197" t="s">
        <v>94</v>
      </c>
      <c r="G28" s="175"/>
      <c r="H28" s="175"/>
      <c r="I28" s="192">
        <f t="shared" si="2"/>
        <v>13102866</v>
      </c>
      <c r="J28" s="192"/>
      <c r="K28" s="192"/>
      <c r="L28" s="192"/>
      <c r="M28" s="192"/>
      <c r="N28" s="192"/>
      <c r="O28" s="192"/>
      <c r="P28" s="194"/>
      <c r="Q28" s="192"/>
      <c r="R28" s="192">
        <v>1223</v>
      </c>
      <c r="S28" s="192">
        <f t="shared" si="3"/>
        <v>12892866</v>
      </c>
      <c r="T28" s="194"/>
      <c r="U28" s="195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4"/>
      <c r="AG28" s="192"/>
      <c r="AH28" s="194"/>
      <c r="AI28" s="192"/>
      <c r="AJ28" s="194"/>
      <c r="AK28" s="192"/>
      <c r="AL28" s="194"/>
      <c r="AM28" s="192"/>
      <c r="AN28" s="194"/>
      <c r="AO28" s="192"/>
      <c r="AP28" s="194"/>
      <c r="AQ28" s="192"/>
      <c r="AR28" s="192">
        <v>210000</v>
      </c>
      <c r="AS28" s="194"/>
    </row>
    <row r="29" spans="1:45" s="196" customFormat="1" ht="26.85" customHeight="1">
      <c r="A29" s="175">
        <v>19</v>
      </c>
      <c r="B29" s="188" t="s">
        <v>69</v>
      </c>
      <c r="C29" s="188" t="s">
        <v>70</v>
      </c>
      <c r="D29" s="213" t="s">
        <v>71</v>
      </c>
      <c r="E29" s="189" t="s">
        <v>93</v>
      </c>
      <c r="F29" s="175">
        <v>76</v>
      </c>
      <c r="G29" s="175"/>
      <c r="H29" s="214"/>
      <c r="I29" s="192">
        <f t="shared" si="2"/>
        <v>13071240</v>
      </c>
      <c r="J29" s="193"/>
      <c r="K29" s="192"/>
      <c r="L29" s="192"/>
      <c r="M29" s="192"/>
      <c r="N29" s="192"/>
      <c r="O29" s="192"/>
      <c r="P29" s="194"/>
      <c r="Q29" s="192"/>
      <c r="R29" s="192">
        <v>1220</v>
      </c>
      <c r="S29" s="192">
        <f t="shared" si="3"/>
        <v>12861240</v>
      </c>
      <c r="T29" s="194"/>
      <c r="U29" s="195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4"/>
      <c r="AG29" s="192"/>
      <c r="AH29" s="194"/>
      <c r="AI29" s="192"/>
      <c r="AJ29" s="194"/>
      <c r="AK29" s="192"/>
      <c r="AL29" s="194"/>
      <c r="AM29" s="192"/>
      <c r="AN29" s="194"/>
      <c r="AO29" s="192"/>
      <c r="AP29" s="194"/>
      <c r="AQ29" s="192"/>
      <c r="AR29" s="192">
        <v>210000</v>
      </c>
      <c r="AS29" s="194"/>
    </row>
    <row r="30" spans="1:45" s="198" customFormat="1" ht="26.85" customHeight="1">
      <c r="A30" s="175">
        <v>20</v>
      </c>
      <c r="B30" s="188" t="s">
        <v>69</v>
      </c>
      <c r="C30" s="188" t="s">
        <v>70</v>
      </c>
      <c r="D30" s="189" t="s">
        <v>78</v>
      </c>
      <c r="E30" s="189" t="s">
        <v>80</v>
      </c>
      <c r="F30" s="197" t="s">
        <v>86</v>
      </c>
      <c r="G30" s="175"/>
      <c r="H30" s="175"/>
      <c r="I30" s="192">
        <f t="shared" si="2"/>
        <v>16770801.996975001</v>
      </c>
      <c r="J30" s="192"/>
      <c r="K30" s="192"/>
      <c r="L30" s="192"/>
      <c r="M30" s="192"/>
      <c r="N30" s="192"/>
      <c r="O30" s="192"/>
      <c r="P30" s="194"/>
      <c r="Q30" s="192"/>
      <c r="R30" s="192"/>
      <c r="S30" s="192"/>
      <c r="T30" s="194"/>
      <c r="U30" s="195"/>
      <c r="V30" s="192">
        <v>2795.072067</v>
      </c>
      <c r="W30" s="192">
        <f>V30*5925</f>
        <v>16560801.996975001</v>
      </c>
      <c r="X30" s="192"/>
      <c r="Y30" s="192"/>
      <c r="Z30" s="215"/>
      <c r="AA30" s="192"/>
      <c r="AB30" s="192"/>
      <c r="AC30" s="192"/>
      <c r="AD30" s="192"/>
      <c r="AE30" s="192"/>
      <c r="AF30" s="194"/>
      <c r="AG30" s="192"/>
      <c r="AH30" s="194"/>
      <c r="AI30" s="192"/>
      <c r="AJ30" s="194"/>
      <c r="AK30" s="192"/>
      <c r="AL30" s="194"/>
      <c r="AM30" s="192"/>
      <c r="AN30" s="194"/>
      <c r="AO30" s="192"/>
      <c r="AP30" s="194"/>
      <c r="AQ30" s="192"/>
      <c r="AR30" s="192">
        <v>210000</v>
      </c>
      <c r="AS30" s="194"/>
    </row>
    <row r="31" spans="1:45" s="226" customFormat="1" ht="26.85" customHeight="1" thickBot="1">
      <c r="A31" s="175">
        <v>21</v>
      </c>
      <c r="B31" s="216" t="s">
        <v>69</v>
      </c>
      <c r="C31" s="216" t="s">
        <v>70</v>
      </c>
      <c r="D31" s="217" t="s">
        <v>78</v>
      </c>
      <c r="E31" s="217" t="s">
        <v>89</v>
      </c>
      <c r="F31" s="218" t="s">
        <v>81</v>
      </c>
      <c r="G31" s="219"/>
      <c r="H31" s="220"/>
      <c r="I31" s="221">
        <f aca="true" t="shared" si="4" ref="I31">J31+K31+L31+M31+N31+O31+Q31+S31+U31+W31+Y31+AA31+AC31+AE31+AG31+AI31+AK31+AM31+AO31+AQ31+AR31</f>
        <v>10646580</v>
      </c>
      <c r="J31" s="222"/>
      <c r="K31" s="223"/>
      <c r="L31" s="223"/>
      <c r="M31" s="223"/>
      <c r="N31" s="223"/>
      <c r="O31" s="223"/>
      <c r="P31" s="224"/>
      <c r="Q31" s="223"/>
      <c r="R31" s="223">
        <v>990</v>
      </c>
      <c r="S31" s="192">
        <f aca="true" t="shared" si="5" ref="S31">R31*10542</f>
        <v>10436580</v>
      </c>
      <c r="T31" s="224"/>
      <c r="U31" s="225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4"/>
      <c r="AG31" s="223"/>
      <c r="AH31" s="224"/>
      <c r="AI31" s="223"/>
      <c r="AJ31" s="224"/>
      <c r="AK31" s="223"/>
      <c r="AL31" s="224"/>
      <c r="AM31" s="223"/>
      <c r="AN31" s="224"/>
      <c r="AO31" s="223"/>
      <c r="AP31" s="224"/>
      <c r="AQ31" s="223"/>
      <c r="AR31" s="192">
        <v>210000</v>
      </c>
      <c r="AS31" s="224"/>
    </row>
    <row r="32" spans="1:45" s="237" customFormat="1" ht="38.25" customHeight="1" thickBot="1">
      <c r="A32" s="227" t="s">
        <v>102</v>
      </c>
      <c r="B32" s="227"/>
      <c r="C32" s="228"/>
      <c r="D32" s="228"/>
      <c r="E32" s="228"/>
      <c r="F32" s="229"/>
      <c r="G32" s="229"/>
      <c r="H32" s="229"/>
      <c r="I32" s="230">
        <f>SUM(I11:I31)</f>
        <v>243999999.996975</v>
      </c>
      <c r="J32" s="230">
        <v>0</v>
      </c>
      <c r="K32" s="230">
        <v>0</v>
      </c>
      <c r="L32" s="230">
        <v>0</v>
      </c>
      <c r="M32" s="230">
        <v>0</v>
      </c>
      <c r="N32" s="230">
        <v>0</v>
      </c>
      <c r="O32" s="230">
        <f>SUM(O11:O31)</f>
        <v>0</v>
      </c>
      <c r="P32" s="231"/>
      <c r="Q32" s="230">
        <v>0</v>
      </c>
      <c r="R32" s="232">
        <f>SUM(R10:R31)</f>
        <v>20094</v>
      </c>
      <c r="S32" s="230">
        <f>SUM(S10:S31)</f>
        <v>211830948</v>
      </c>
      <c r="T32" s="233"/>
      <c r="U32" s="234">
        <v>0</v>
      </c>
      <c r="V32" s="230">
        <f>SUM(V10:V31)</f>
        <v>4685.072067</v>
      </c>
      <c r="W32" s="230">
        <f>SUM(W10:W31)</f>
        <v>27759051.996975</v>
      </c>
      <c r="X32" s="230">
        <f>SUM(X11:X31)</f>
        <v>0</v>
      </c>
      <c r="Y32" s="235">
        <f>SUM(Y10:Y31)</f>
        <v>0</v>
      </c>
      <c r="Z32" s="233"/>
      <c r="AA32" s="234">
        <v>0</v>
      </c>
      <c r="AB32" s="230"/>
      <c r="AC32" s="230">
        <v>0</v>
      </c>
      <c r="AD32" s="230"/>
      <c r="AE32" s="230">
        <v>0</v>
      </c>
      <c r="AF32" s="231"/>
      <c r="AG32" s="230">
        <v>0</v>
      </c>
      <c r="AH32" s="231"/>
      <c r="AI32" s="230">
        <v>0</v>
      </c>
      <c r="AJ32" s="231"/>
      <c r="AK32" s="230">
        <v>0</v>
      </c>
      <c r="AL32" s="231"/>
      <c r="AM32" s="230">
        <v>0</v>
      </c>
      <c r="AN32" s="231"/>
      <c r="AO32" s="230">
        <v>0</v>
      </c>
      <c r="AP32" s="231"/>
      <c r="AQ32" s="230">
        <v>0</v>
      </c>
      <c r="AR32" s="236">
        <f>SUM(AR10:AR31)</f>
        <v>4410000</v>
      </c>
      <c r="AS32" s="230"/>
    </row>
    <row r="33" spans="1:45" s="196" customFormat="1" ht="26.85" customHeight="1">
      <c r="A33" s="238"/>
      <c r="B33" s="239"/>
      <c r="C33" s="239"/>
      <c r="D33" s="239"/>
      <c r="E33" s="239"/>
      <c r="F33" s="239"/>
      <c r="G33" s="239"/>
      <c r="H33" s="239"/>
      <c r="I33" s="240"/>
      <c r="J33" s="240"/>
      <c r="K33" s="240"/>
      <c r="L33" s="240"/>
      <c r="M33" s="240"/>
      <c r="N33" s="240"/>
      <c r="O33" s="240"/>
      <c r="P33" s="241"/>
      <c r="Q33" s="240"/>
      <c r="R33" s="240"/>
      <c r="S33" s="240"/>
      <c r="T33" s="241"/>
      <c r="U33" s="242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1"/>
      <c r="AG33" s="240"/>
      <c r="AH33" s="241"/>
      <c r="AI33" s="240"/>
      <c r="AJ33" s="241"/>
      <c r="AK33" s="240"/>
      <c r="AL33" s="241"/>
      <c r="AM33" s="240"/>
      <c r="AN33" s="241"/>
      <c r="AO33" s="240"/>
      <c r="AP33" s="241"/>
      <c r="AQ33" s="240"/>
      <c r="AR33" s="240"/>
      <c r="AS33" s="241"/>
    </row>
    <row r="34" spans="1:45" s="196" customFormat="1" ht="26.85" customHeight="1">
      <c r="A34" s="238"/>
      <c r="B34" s="239"/>
      <c r="C34" s="239"/>
      <c r="D34" s="239"/>
      <c r="E34" s="239"/>
      <c r="F34" s="239"/>
      <c r="G34" s="239"/>
      <c r="H34" s="239"/>
      <c r="I34" s="240"/>
      <c r="J34" s="240"/>
      <c r="K34" s="240"/>
      <c r="L34" s="240"/>
      <c r="M34" s="240"/>
      <c r="N34" s="240"/>
      <c r="O34" s="240"/>
      <c r="P34" s="241"/>
      <c r="Q34" s="240"/>
      <c r="R34" s="240"/>
      <c r="S34" s="240"/>
      <c r="T34" s="241"/>
      <c r="U34" s="242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1"/>
      <c r="AG34" s="240"/>
      <c r="AH34" s="241"/>
      <c r="AI34" s="240"/>
      <c r="AJ34" s="241"/>
      <c r="AK34" s="240"/>
      <c r="AL34" s="241"/>
      <c r="AM34" s="240"/>
      <c r="AN34" s="241"/>
      <c r="AO34" s="240"/>
      <c r="AP34" s="241"/>
      <c r="AQ34" s="240"/>
      <c r="AR34" s="240"/>
      <c r="AS34" s="241"/>
    </row>
    <row r="35" spans="1:45" s="196" customFormat="1" ht="26.85" customHeight="1">
      <c r="A35" s="238"/>
      <c r="B35" s="238"/>
      <c r="C35" s="243"/>
      <c r="D35" s="243"/>
      <c r="E35" s="243"/>
      <c r="F35" s="239"/>
      <c r="G35" s="239"/>
      <c r="H35" s="239"/>
      <c r="I35" s="240"/>
      <c r="J35" s="240"/>
      <c r="K35" s="240"/>
      <c r="L35" s="240"/>
      <c r="M35" s="240"/>
      <c r="N35" s="240"/>
      <c r="O35" s="240"/>
      <c r="P35" s="241"/>
      <c r="Q35" s="240"/>
      <c r="R35" s="240"/>
      <c r="S35" s="240"/>
      <c r="T35" s="241"/>
      <c r="U35" s="242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1"/>
      <c r="AG35" s="240"/>
      <c r="AH35" s="241"/>
      <c r="AI35" s="240"/>
      <c r="AJ35" s="241"/>
      <c r="AK35" s="240"/>
      <c r="AL35" s="241"/>
      <c r="AM35" s="240"/>
      <c r="AN35" s="241"/>
      <c r="AO35" s="240"/>
      <c r="AP35" s="241"/>
      <c r="AQ35" s="240"/>
      <c r="AR35" s="240"/>
      <c r="AS35" s="241"/>
    </row>
    <row r="36" spans="1:45" s="196" customFormat="1" ht="22.15" customHeight="1">
      <c r="A36" s="238"/>
      <c r="B36" s="238"/>
      <c r="C36" s="243"/>
      <c r="D36" s="243"/>
      <c r="E36" s="243"/>
      <c r="F36" s="239"/>
      <c r="G36" s="239"/>
      <c r="H36" s="239"/>
      <c r="I36" s="240"/>
      <c r="J36" s="240"/>
      <c r="K36" s="240"/>
      <c r="L36" s="240"/>
      <c r="M36" s="240"/>
      <c r="N36" s="240"/>
      <c r="O36" s="240"/>
      <c r="P36" s="241"/>
      <c r="Q36" s="240"/>
      <c r="R36" s="240"/>
      <c r="S36" s="240"/>
      <c r="T36" s="241"/>
      <c r="U36" s="242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1"/>
      <c r="AG36" s="240"/>
      <c r="AH36" s="241"/>
      <c r="AI36" s="240"/>
      <c r="AJ36" s="241"/>
      <c r="AK36" s="240"/>
      <c r="AL36" s="241"/>
      <c r="AM36" s="240"/>
      <c r="AN36" s="241"/>
      <c r="AO36" s="240"/>
      <c r="AP36" s="241"/>
      <c r="AQ36" s="240"/>
      <c r="AR36" s="240"/>
      <c r="AS36" s="241"/>
    </row>
    <row r="37" spans="1:8" s="206" customFormat="1" ht="24.95" customHeight="1">
      <c r="A37" s="244" t="s">
        <v>82</v>
      </c>
      <c r="B37" s="245"/>
      <c r="C37" s="246"/>
      <c r="D37" s="246"/>
      <c r="E37" s="247"/>
      <c r="F37" s="248"/>
      <c r="G37" s="249"/>
      <c r="H37" s="249"/>
    </row>
  </sheetData>
  <sheetProtection autoFilter="0"/>
  <autoFilter ref="A9:AV9"/>
  <mergeCells count="33">
    <mergeCell ref="AS6:AS7"/>
    <mergeCell ref="AN7:AO7"/>
    <mergeCell ref="AB6:AC7"/>
    <mergeCell ref="AD6:AE7"/>
    <mergeCell ref="AP7:AQ7"/>
    <mergeCell ref="AR6:AR7"/>
    <mergeCell ref="AH1:AS1"/>
    <mergeCell ref="A5:AS5"/>
    <mergeCell ref="Z6:AA7"/>
    <mergeCell ref="F7:F8"/>
    <mergeCell ref="E7:E8"/>
    <mergeCell ref="B7:B8"/>
    <mergeCell ref="C7:C8"/>
    <mergeCell ref="D7:D8"/>
    <mergeCell ref="AJ7:AK7"/>
    <mergeCell ref="AL7:AM7"/>
    <mergeCell ref="AO2:AS2"/>
    <mergeCell ref="AM3:AS3"/>
    <mergeCell ref="H7:H8"/>
    <mergeCell ref="AH7:AI7"/>
    <mergeCell ref="AF6:AG7"/>
    <mergeCell ref="AH6:AQ6"/>
    <mergeCell ref="A6:A8"/>
    <mergeCell ref="I6:I7"/>
    <mergeCell ref="W1:AE1"/>
    <mergeCell ref="X6:Y7"/>
    <mergeCell ref="R6:S7"/>
    <mergeCell ref="V6:W7"/>
    <mergeCell ref="J6:O6"/>
    <mergeCell ref="P6:Q7"/>
    <mergeCell ref="B6:H6"/>
    <mergeCell ref="G7:G8"/>
    <mergeCell ref="T6:U7"/>
  </mergeCells>
  <conditionalFormatting sqref="C37:F37">
    <cfRule type="expression" priority="38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2">
    <cfRule type="expression" priority="354" dxfId="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5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6:D18">
    <cfRule type="expression" priority="3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4">
    <cfRule type="expression" priority="3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9:D20">
    <cfRule type="expression" priority="2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">
    <cfRule type="expression" priority="2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03937007874015748" right="0.03937007874015748" top="0.35433070866141736" bottom="0.35433070866141736" header="0.11811023622047245" footer="0.11811023622047245"/>
  <pageSetup fitToHeight="0" fitToWidth="0" horizontalDpi="600" verticalDpi="600" orientation="landscape" pageOrder="overThenDown" paperSize="9" scale="28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C37:F37</xm:sqref>
        </x14:conditionalFormatting>
        <x14:conditionalFormatting xmlns:xm="http://schemas.microsoft.com/office/excel/2006/main">
          <x14:cfRule type="expression" priority="35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35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I32</xm:sqref>
        </x14:conditionalFormatting>
        <x14:conditionalFormatting xmlns:xm="http://schemas.microsoft.com/office/excel/2006/main">
          <x14:cfRule type="expression" priority="3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D16:D18</xm:sqref>
        </x14:conditionalFormatting>
        <x14:conditionalFormatting xmlns:xm="http://schemas.microsoft.com/office/excel/2006/main">
          <x14:cfRule type="expression" priority="3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2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D19:D20</xm:sqref>
        </x14:conditionalFormatting>
        <x14:conditionalFormatting xmlns:xm="http://schemas.microsoft.com/office/excel/2006/main">
          <x14:cfRule type="expression" priority="2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S15"/>
  <sheetViews>
    <sheetView view="pageBreakPreview" zoomScale="85" zoomScaleSheetLayoutView="85" workbookViewId="0" topLeftCell="A1">
      <selection activeCell="L2" sqref="L2:N2"/>
    </sheetView>
  </sheetViews>
  <sheetFormatPr defaultColWidth="9.140625" defaultRowHeight="15"/>
  <cols>
    <col min="1" max="1" width="4.140625" style="40" customWidth="1"/>
    <col min="2" max="2" width="39.140625" style="40" customWidth="1"/>
    <col min="3" max="3" width="15.00390625" style="40" customWidth="1"/>
    <col min="4" max="4" width="21.421875" style="40" customWidth="1"/>
    <col min="5" max="8" width="9.8515625" style="40" customWidth="1"/>
    <col min="9" max="9" width="8.8515625" style="40" customWidth="1"/>
    <col min="10" max="11" width="9.8515625" style="40" customWidth="1"/>
    <col min="12" max="12" width="9.00390625" style="40" customWidth="1"/>
    <col min="13" max="13" width="16.140625" style="40" customWidth="1"/>
    <col min="14" max="14" width="19.140625" style="40" customWidth="1"/>
    <col min="15" max="16384" width="9.140625" style="40" customWidth="1"/>
  </cols>
  <sheetData>
    <row r="1" spans="1:14" ht="60.95" customHeight="1">
      <c r="A1" s="30"/>
      <c r="B1" s="39"/>
      <c r="C1" s="39"/>
      <c r="D1" s="39"/>
      <c r="E1" s="39"/>
      <c r="F1" s="275" t="s">
        <v>85</v>
      </c>
      <c r="G1" s="275"/>
      <c r="H1" s="275"/>
      <c r="I1" s="275"/>
      <c r="J1" s="275"/>
      <c r="K1" s="275"/>
      <c r="L1" s="275"/>
      <c r="M1" s="275"/>
      <c r="N1" s="275"/>
    </row>
    <row r="2" spans="1:14" ht="26.25" customHeight="1">
      <c r="A2" s="30"/>
      <c r="B2" s="39"/>
      <c r="C2" s="39"/>
      <c r="D2" s="39"/>
      <c r="E2" s="39"/>
      <c r="F2" s="31"/>
      <c r="G2" s="31"/>
      <c r="H2" s="31"/>
      <c r="I2" s="31"/>
      <c r="J2" s="31"/>
      <c r="K2" s="31"/>
      <c r="L2" s="279" t="s">
        <v>116</v>
      </c>
      <c r="M2" s="275"/>
      <c r="N2" s="275"/>
    </row>
    <row r="3" spans="1:14" ht="32.45" customHeight="1">
      <c r="A3" s="30"/>
      <c r="B3" s="39"/>
      <c r="C3" s="39"/>
      <c r="D3" s="39"/>
      <c r="E3" s="39"/>
      <c r="F3" s="31"/>
      <c r="G3" s="31"/>
      <c r="H3" s="31"/>
      <c r="I3" s="31"/>
      <c r="J3" s="31"/>
      <c r="K3" s="31"/>
      <c r="L3" s="31"/>
      <c r="M3" s="31"/>
      <c r="N3" s="31"/>
    </row>
    <row r="4" spans="1:17" ht="64.15" customHeight="1">
      <c r="A4" s="276" t="s">
        <v>111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Q4" s="67"/>
    </row>
    <row r="5" spans="1:14" ht="35.25" customHeight="1">
      <c r="A5" s="277" t="s">
        <v>0</v>
      </c>
      <c r="B5" s="277" t="s">
        <v>62</v>
      </c>
      <c r="C5" s="278" t="s">
        <v>63</v>
      </c>
      <c r="D5" s="278" t="s">
        <v>8</v>
      </c>
      <c r="E5" s="277" t="s">
        <v>64</v>
      </c>
      <c r="F5" s="277"/>
      <c r="G5" s="277"/>
      <c r="H5" s="277"/>
      <c r="I5" s="277"/>
      <c r="J5" s="277" t="s">
        <v>9</v>
      </c>
      <c r="K5" s="277"/>
      <c r="L5" s="277"/>
      <c r="M5" s="277"/>
      <c r="N5" s="277"/>
    </row>
    <row r="6" spans="1:19" ht="81" customHeight="1">
      <c r="A6" s="277"/>
      <c r="B6" s="277"/>
      <c r="C6" s="278"/>
      <c r="D6" s="278"/>
      <c r="E6" s="32" t="s">
        <v>65</v>
      </c>
      <c r="F6" s="32" t="s">
        <v>66</v>
      </c>
      <c r="G6" s="32" t="s">
        <v>67</v>
      </c>
      <c r="H6" s="32" t="s">
        <v>68</v>
      </c>
      <c r="I6" s="32" t="s">
        <v>22</v>
      </c>
      <c r="J6" s="32" t="s">
        <v>65</v>
      </c>
      <c r="K6" s="32" t="s">
        <v>66</v>
      </c>
      <c r="L6" s="32" t="s">
        <v>67</v>
      </c>
      <c r="M6" s="32" t="s">
        <v>68</v>
      </c>
      <c r="N6" s="32" t="s">
        <v>22</v>
      </c>
      <c r="S6" s="67"/>
    </row>
    <row r="7" spans="1:19" ht="15">
      <c r="A7" s="277"/>
      <c r="B7" s="277"/>
      <c r="C7" s="33" t="s">
        <v>60</v>
      </c>
      <c r="D7" s="34" t="s">
        <v>30</v>
      </c>
      <c r="E7" s="34" t="s">
        <v>59</v>
      </c>
      <c r="F7" s="34" t="s">
        <v>59</v>
      </c>
      <c r="G7" s="34" t="s">
        <v>59</v>
      </c>
      <c r="H7" s="34" t="s">
        <v>59</v>
      </c>
      <c r="I7" s="34" t="s">
        <v>59</v>
      </c>
      <c r="J7" s="34" t="s">
        <v>31</v>
      </c>
      <c r="K7" s="34" t="s">
        <v>31</v>
      </c>
      <c r="L7" s="34" t="s">
        <v>31</v>
      </c>
      <c r="M7" s="34" t="s">
        <v>31</v>
      </c>
      <c r="N7" s="34" t="s">
        <v>31</v>
      </c>
      <c r="S7" s="67"/>
    </row>
    <row r="8" spans="1:14" ht="24.9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</row>
    <row r="9" spans="1:14" s="41" customFormat="1" ht="33.4" customHeight="1">
      <c r="A9" s="35"/>
      <c r="B9" s="35">
        <v>2023</v>
      </c>
      <c r="C9" s="122">
        <v>120947.6</v>
      </c>
      <c r="D9" s="123">
        <v>4158</v>
      </c>
      <c r="E9" s="35">
        <v>0</v>
      </c>
      <c r="F9" s="35">
        <v>0</v>
      </c>
      <c r="G9" s="35">
        <v>0</v>
      </c>
      <c r="H9" s="35">
        <v>21</v>
      </c>
      <c r="I9" s="35">
        <f>H9</f>
        <v>21</v>
      </c>
      <c r="J9" s="37">
        <v>0</v>
      </c>
      <c r="K9" s="37">
        <v>0</v>
      </c>
      <c r="L9" s="37">
        <v>0</v>
      </c>
      <c r="M9" s="36">
        <v>244000000</v>
      </c>
      <c r="N9" s="36">
        <f>M9</f>
        <v>244000000</v>
      </c>
    </row>
    <row r="10" spans="1:14" s="42" customFormat="1" ht="33.4" customHeight="1" thickBot="1">
      <c r="A10" s="48"/>
      <c r="B10" s="49" t="s">
        <v>88</v>
      </c>
      <c r="C10" s="124">
        <f>C9</f>
        <v>120947.6</v>
      </c>
      <c r="D10" s="125">
        <f>D9</f>
        <v>4158</v>
      </c>
      <c r="E10" s="48">
        <v>0</v>
      </c>
      <c r="F10" s="48">
        <v>0</v>
      </c>
      <c r="G10" s="48">
        <f>G9</f>
        <v>0</v>
      </c>
      <c r="H10" s="48">
        <f>H9</f>
        <v>21</v>
      </c>
      <c r="I10" s="48">
        <f>I9</f>
        <v>21</v>
      </c>
      <c r="J10" s="51">
        <v>0</v>
      </c>
      <c r="K10" s="51">
        <v>0</v>
      </c>
      <c r="L10" s="51">
        <v>0</v>
      </c>
      <c r="M10" s="50">
        <f>M9</f>
        <v>244000000</v>
      </c>
      <c r="N10" s="50">
        <f>M9</f>
        <v>244000000</v>
      </c>
    </row>
    <row r="11" spans="1:14" s="43" customFormat="1" ht="30.75" customHeight="1">
      <c r="A11" s="45"/>
      <c r="B11" s="46">
        <v>2024</v>
      </c>
      <c r="C11" s="65"/>
      <c r="D11" s="66"/>
      <c r="E11" s="47"/>
      <c r="F11" s="47"/>
      <c r="G11" s="47"/>
      <c r="H11" s="66"/>
      <c r="I11" s="66"/>
      <c r="J11" s="47"/>
      <c r="K11" s="47"/>
      <c r="L11" s="47"/>
      <c r="M11" s="65"/>
      <c r="N11" s="47"/>
    </row>
    <row r="12" spans="1:14" s="44" customFormat="1" ht="39.4" customHeight="1" thickBot="1">
      <c r="A12" s="59">
        <v>1</v>
      </c>
      <c r="B12" s="59" t="s">
        <v>88</v>
      </c>
      <c r="C12" s="60"/>
      <c r="D12" s="61"/>
      <c r="E12" s="60"/>
      <c r="F12" s="60"/>
      <c r="G12" s="60"/>
      <c r="H12" s="61"/>
      <c r="I12" s="61"/>
      <c r="J12" s="60"/>
      <c r="K12" s="60"/>
      <c r="L12" s="60"/>
      <c r="M12" s="60"/>
      <c r="N12" s="60"/>
    </row>
    <row r="13" spans="1:14" s="42" customFormat="1" ht="30.75" customHeight="1">
      <c r="A13" s="52"/>
      <c r="B13" s="53">
        <v>2025</v>
      </c>
      <c r="C13" s="54"/>
      <c r="D13" s="55"/>
      <c r="E13" s="56"/>
      <c r="F13" s="56"/>
      <c r="G13" s="56"/>
      <c r="H13" s="55"/>
      <c r="I13" s="55"/>
      <c r="J13" s="57"/>
      <c r="K13" s="57"/>
      <c r="L13" s="57"/>
      <c r="M13" s="104"/>
      <c r="N13" s="58"/>
    </row>
    <row r="14" spans="1:14" s="42" customFormat="1" ht="41.85" customHeight="1" thickBot="1">
      <c r="A14" s="49">
        <v>1</v>
      </c>
      <c r="B14" s="144" t="s">
        <v>88</v>
      </c>
      <c r="C14" s="145"/>
      <c r="D14" s="146"/>
      <c r="E14" s="147"/>
      <c r="F14" s="147"/>
      <c r="G14" s="147"/>
      <c r="H14" s="148"/>
      <c r="I14" s="148"/>
      <c r="J14" s="149"/>
      <c r="K14" s="149"/>
      <c r="L14" s="149"/>
      <c r="M14" s="150"/>
      <c r="N14" s="150"/>
    </row>
    <row r="15" spans="1:14" ht="24.6" customHeight="1">
      <c r="A15" s="38" t="s">
        <v>82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  <c r="L15" s="39"/>
      <c r="M15" s="39"/>
      <c r="N15" s="39"/>
    </row>
  </sheetData>
  <autoFilter ref="A8:O8"/>
  <mergeCells count="9">
    <mergeCell ref="F1:N1"/>
    <mergeCell ref="A4:N4"/>
    <mergeCell ref="A5:A7"/>
    <mergeCell ref="B5:B7"/>
    <mergeCell ref="C5:C6"/>
    <mergeCell ref="D5:D6"/>
    <mergeCell ref="E5:I5"/>
    <mergeCell ref="J5:N5"/>
    <mergeCell ref="L2:N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Иван Александрович</dc:creator>
  <cp:keywords/>
  <dc:description/>
  <cp:lastModifiedBy>press</cp:lastModifiedBy>
  <cp:lastPrinted>2022-02-18T09:57:52Z</cp:lastPrinted>
  <dcterms:created xsi:type="dcterms:W3CDTF">2014-10-15T08:46:29Z</dcterms:created>
  <dcterms:modified xsi:type="dcterms:W3CDTF">2022-02-21T08:11:48Z</dcterms:modified>
  <cp:category/>
  <cp:version/>
  <cp:contentType/>
  <cp:contentStatus/>
</cp:coreProperties>
</file>