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ноз расходов 2023" sheetId="1" r:id="rId1"/>
  </sheets>
  <definedNames>
    <definedName name="_xlnm.Print_Area" localSheetId="0">'Прогноз расходов 2023'!$A$1:$F$41</definedName>
    <definedName name="_xlnm.Print_Titles" localSheetId="0">'Прогноз расходов 2023'!$6:$6</definedName>
    <definedName name="_Date_">#REF!</definedName>
    <definedName name="_Otchet_Period_Source__AT_ObjectName">#REF!</definedName>
    <definedName name="_Period_">#REF!</definedName>
    <definedName name="Excel_BuiltIn_Print_Area" localSheetId="0">'Прогноз расходов 2023'!$A$3:$C$41</definedName>
    <definedName name="Excel_BuiltIn_Print_Titles" localSheetId="0">'Прогноз расходов 2023'!$6:$6</definedName>
  </definedNames>
  <calcPr fullCalcOnLoad="1"/>
</workbook>
</file>

<file path=xl/sharedStrings.xml><?xml version="1.0" encoding="utf-8"?>
<sst xmlns="http://schemas.openxmlformats.org/spreadsheetml/2006/main" count="79" uniqueCount="48">
  <si>
    <t xml:space="preserve">Приложение №2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</si>
  <si>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от ____________№_____________</t>
  </si>
  <si>
    <t>Изменения в приложение №4 «Распределение бюджетных ассигнований бюджета города Обнинска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год»</t>
  </si>
  <si>
    <t>(рублей)</t>
  </si>
  <si>
    <t>Наименование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</si>
  <si>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</si>
  <si>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</si>
  <si>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</si>
  <si>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</si>
  <si>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</si>
  <si>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>Муниципальная программа "Развитие системы образования города Обнинска"</t>
  </si>
  <si>
    <t>01 0 00 00000</t>
  </si>
  <si>
    <t>Подпрограмма "Развитие системы общего образования города Обнинска"</t>
  </si>
  <si>
    <t>01 2 00 00000</t>
  </si>
  <si>
    <t>Реализация школьных инициатив</t>
  </si>
  <si>
    <t>01 2 11 S0190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</si>
  <si>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</si>
  <si>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</si>
  <si>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"Молодежь города Обнинска"</t>
  </si>
  <si>
    <t>03 0 00 00000</t>
  </si>
  <si>
    <t>Создание и развитие научных и творческих коллективных центров (реализация мероприятия Стратегии социально-экономического развития муниципального образования «Город Обнинск» как наукограда Российской Федерации)</t>
  </si>
  <si>
    <t>03 0 03 L5250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</si>
  <si>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</si>
  <si>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</si>
  <si>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</si>
  <si>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</si>
  <si>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</si>
  <si>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</si>
  <si>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</si>
  <si>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</si>
  <si>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06 0 01 S5000</t>
  </si>
  <si>
    <t>Содержание улично-дорожной сети города, инженерных сооружений и объектов ливневой канализации</t>
  </si>
  <si>
    <t>06 0 04 10000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</si>
  <si>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</si>
  <si>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</si>
  <si>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</si>
  <si>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</si>
  <si>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</si>
  <si>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</si>
  <si>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</si>
  <si>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</si>
  <si>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Подпрограмма "Развитие парков, парковых зон и скверов города Обнинска"</t>
  </si>
  <si>
    <t>09 4 00 00000</t>
  </si>
  <si>
    <t>Создание инженерной и инновационной инфраструктуры в Зоне 2 общественного центра города (осуществление мероприятий по реализации стратегий социально-экономического развития наукоградов Российской Федерации)</t>
  </si>
  <si>
    <t>09 4 04 L5250</t>
  </si>
  <si>
    <t>Капитальные вложения в объекты государственной (муниципальной) собственности</t>
  </si>
  <si>
    <t>Бюджетные инвестиции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</si>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</sst>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4" fontId="22" fillId="0" borderId="13">
      <alignment horizontal="left" wrapText="1"/>
      <protection/>
    </xf>
    <xf numFmtId="164" fontId="23" fillId="0" borderId="14">
      <alignment horizontal="left" wrapText="1" indent="2"/>
      <protection/>
    </xf>
    <xf numFmtId="164" fontId="22" fillId="0" borderId="15">
      <alignment horizontal="left" wrapText="1" indent="2"/>
      <protection/>
    </xf>
    <xf numFmtId="164" fontId="24" fillId="0" borderId="11">
      <alignment horizontal="left"/>
      <protection/>
    </xf>
    <xf numFmtId="166" fontId="24" fillId="4" borderId="11">
      <alignment horizontal="right" vertical="top" shrinkToFit="1"/>
      <protection/>
    </xf>
    <xf numFmtId="167" fontId="24" fillId="4" borderId="11">
      <alignment horizontal="right" vertical="top" shrinkToFit="1"/>
      <protection/>
    </xf>
    <xf numFmtId="164" fontId="17" fillId="24" borderId="16">
      <alignment/>
      <protection/>
    </xf>
    <xf numFmtId="164" fontId="17" fillId="0" borderId="0">
      <alignment horizontal="left" wrapText="1"/>
      <protection/>
    </xf>
    <xf numFmtId="164" fontId="24" fillId="0" borderId="11">
      <alignment vertical="top" wrapText="1"/>
      <protection/>
    </xf>
    <xf numFmtId="166" fontId="24" fillId="5" borderId="11">
      <alignment horizontal="right" vertical="top" shrinkToFit="1"/>
      <protection/>
    </xf>
    <xf numFmtId="165" fontId="22" fillId="0" borderId="17">
      <alignment horizontal="center" wrapText="1"/>
      <protection/>
    </xf>
    <xf numFmtId="165" fontId="22" fillId="0" borderId="18">
      <alignment horizontal="center" wrapText="1"/>
      <protection/>
    </xf>
    <xf numFmtId="165" fontId="22" fillId="0" borderId="19">
      <alignment horizontal="center"/>
      <protection/>
    </xf>
    <xf numFmtId="164" fontId="17" fillId="24" borderId="16">
      <alignment horizontal="center"/>
      <protection/>
    </xf>
    <xf numFmtId="164" fontId="17" fillId="24" borderId="16">
      <alignment horizontal="left"/>
      <protection/>
    </xf>
    <xf numFmtId="165" fontId="22" fillId="0" borderId="20">
      <alignment horizontal="center"/>
      <protection/>
    </xf>
    <xf numFmtId="165" fontId="22" fillId="0" borderId="21">
      <alignment horizontal="center"/>
      <protection/>
    </xf>
    <xf numFmtId="165" fontId="22" fillId="0" borderId="11">
      <alignment horizontal="center"/>
      <protection/>
    </xf>
    <xf numFmtId="165" fontId="23" fillId="0" borderId="11">
      <alignment horizontal="center"/>
      <protection/>
    </xf>
    <xf numFmtId="166" fontId="23" fillId="0" borderId="11">
      <alignment horizontal="right"/>
      <protection/>
    </xf>
    <xf numFmtId="164" fontId="24" fillId="0" borderId="11">
      <alignment vertical="top" wrapText="1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5" fillId="24" borderId="1" applyNumberFormat="0" applyAlignment="0" applyProtection="0"/>
    <xf numFmtId="164" fontId="26" fillId="0" borderId="22" applyNumberFormat="0" applyFill="0" applyAlignment="0" applyProtection="0"/>
    <xf numFmtId="164" fontId="27" fillId="0" borderId="23" applyNumberFormat="0" applyFill="0" applyAlignment="0" applyProtection="0"/>
    <xf numFmtId="164" fontId="28" fillId="0" borderId="24" applyNumberFormat="0" applyFill="0" applyAlignment="0" applyProtection="0"/>
    <xf numFmtId="164" fontId="28" fillId="0" borderId="0" applyNumberFormat="0" applyFill="0" applyBorder="0" applyAlignment="0" applyProtection="0"/>
    <xf numFmtId="164" fontId="19" fillId="0" borderId="25" applyNumberFormat="0" applyFill="0" applyAlignment="0" applyProtection="0"/>
    <xf numFmtId="164" fontId="7" fillId="23" borderId="2" applyNumberFormat="0" applyAlignment="0" applyProtection="0"/>
    <xf numFmtId="164" fontId="29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30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31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32" fillId="0" borderId="0" xfId="0" applyFont="1" applyFill="1" applyAlignment="1">
      <alignment horizontal="left"/>
    </xf>
    <xf numFmtId="164" fontId="32" fillId="0" borderId="0" xfId="0" applyFont="1" applyFill="1" applyAlignment="1">
      <alignment horizontal="center"/>
    </xf>
    <xf numFmtId="164" fontId="0" fillId="0" borderId="0" xfId="0" applyFill="1" applyAlignment="1">
      <alignment horizontal="left"/>
    </xf>
    <xf numFmtId="164" fontId="32" fillId="0" borderId="0" xfId="0" applyFont="1" applyFill="1" applyAlignment="1">
      <alignment/>
    </xf>
    <xf numFmtId="164" fontId="33" fillId="0" borderId="0" xfId="0" applyFont="1" applyFill="1" applyBorder="1" applyAlignment="1">
      <alignment horizontal="left" wrapText="1"/>
    </xf>
    <xf numFmtId="164" fontId="33" fillId="0" borderId="0" xfId="0" applyFont="1" applyFill="1" applyBorder="1" applyAlignment="1">
      <alignment wrapText="1"/>
    </xf>
    <xf numFmtId="164" fontId="34" fillId="0" borderId="0" xfId="0" applyFont="1" applyFill="1" applyBorder="1" applyAlignment="1">
      <alignment horizontal="center" wrapText="1"/>
    </xf>
    <xf numFmtId="166" fontId="33" fillId="0" borderId="0" xfId="0" applyNumberFormat="1" applyFont="1" applyFill="1" applyAlignment="1">
      <alignment horizontal="center"/>
    </xf>
    <xf numFmtId="164" fontId="35" fillId="0" borderId="0" xfId="0" applyFont="1" applyFill="1" applyBorder="1" applyAlignment="1">
      <alignment horizontal="center" vertical="center" wrapText="1"/>
    </xf>
    <xf numFmtId="164" fontId="33" fillId="0" borderId="10" xfId="0" applyFont="1" applyFill="1" applyBorder="1" applyAlignment="1">
      <alignment horizontal="right" wrapText="1"/>
    </xf>
    <xf numFmtId="165" fontId="36" fillId="0" borderId="11" xfId="0" applyNumberFormat="1" applyFont="1" applyFill="1" applyBorder="1" applyAlignment="1">
      <alignment horizontal="center"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164" fontId="36" fillId="0" borderId="11" xfId="0" applyFont="1" applyFill="1" applyBorder="1" applyAlignment="1">
      <alignment horizontal="center" vertical="center" wrapText="1"/>
    </xf>
    <xf numFmtId="164" fontId="38" fillId="0" borderId="0" xfId="0" applyFont="1" applyFill="1" applyAlignment="1">
      <alignment horizontal="left"/>
    </xf>
    <xf numFmtId="164" fontId="36" fillId="0" borderId="11" xfId="0" applyFont="1" applyFill="1" applyBorder="1" applyAlignment="1">
      <alignment horizontal="left" wrapText="1"/>
    </xf>
    <xf numFmtId="164" fontId="36" fillId="0" borderId="11" xfId="0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 wrapText="1"/>
    </xf>
    <xf numFmtId="164" fontId="33" fillId="0" borderId="11" xfId="0" applyFont="1" applyFill="1" applyBorder="1" applyAlignment="1">
      <alignment wrapText="1"/>
    </xf>
    <xf numFmtId="164" fontId="33" fillId="0" borderId="11" xfId="0" applyFont="1" applyFill="1" applyBorder="1" applyAlignment="1">
      <alignment horizontal="center" wrapText="1"/>
    </xf>
    <xf numFmtId="166" fontId="33" fillId="0" borderId="11" xfId="0" applyNumberFormat="1" applyFont="1" applyFill="1" applyBorder="1" applyAlignment="1">
      <alignment wrapText="1"/>
    </xf>
    <xf numFmtId="164" fontId="33" fillId="22" borderId="11" xfId="0" applyFont="1" applyFill="1" applyBorder="1" applyAlignment="1">
      <alignment horizontal="left" wrapText="1"/>
    </xf>
    <xf numFmtId="164" fontId="33" fillId="22" borderId="11" xfId="0" applyFont="1" applyFill="1" applyBorder="1" applyAlignment="1">
      <alignment horizontal="center" wrapText="1"/>
    </xf>
    <xf numFmtId="166" fontId="33" fillId="22" borderId="11" xfId="0" applyNumberFormat="1" applyFont="1" applyFill="1" applyBorder="1" applyAlignment="1">
      <alignment wrapText="1"/>
    </xf>
    <xf numFmtId="166" fontId="33" fillId="0" borderId="11" xfId="0" applyNumberFormat="1" applyFont="1" applyFill="1" applyBorder="1" applyAlignment="1">
      <alignment/>
    </xf>
    <xf numFmtId="164" fontId="36" fillId="0" borderId="21" xfId="0" applyFont="1" applyFill="1" applyBorder="1" applyAlignment="1">
      <alignment horizontal="left" wrapText="1"/>
    </xf>
    <xf numFmtId="164" fontId="36" fillId="0" borderId="21" xfId="0" applyFont="1" applyFill="1" applyBorder="1" applyAlignment="1">
      <alignment horizontal="center" wrapText="1"/>
    </xf>
    <xf numFmtId="166" fontId="36" fillId="0" borderId="21" xfId="0" applyNumberFormat="1" applyFont="1" applyFill="1" applyBorder="1" applyAlignment="1">
      <alignment wrapText="1"/>
    </xf>
    <xf numFmtId="166" fontId="39" fillId="0" borderId="26" xfId="0" applyNumberFormat="1" applyFont="1" applyFill="1" applyBorder="1" applyAlignment="1">
      <alignment horizontal="right" wrapText="1"/>
    </xf>
    <xf numFmtId="166" fontId="36" fillId="0" borderId="21" xfId="0" applyNumberFormat="1" applyFont="1" applyFill="1" applyBorder="1" applyAlignment="1">
      <alignment/>
    </xf>
    <xf numFmtId="164" fontId="33" fillId="0" borderId="11" xfId="0" applyFont="1" applyFill="1" applyBorder="1" applyAlignment="1">
      <alignment horizontal="left" wrapText="1"/>
    </xf>
    <xf numFmtId="166" fontId="40" fillId="0" borderId="11" xfId="0" applyNumberFormat="1" applyFont="1" applyFill="1" applyBorder="1" applyAlignment="1">
      <alignment horizontal="right" wrapText="1"/>
    </xf>
    <xf numFmtId="166" fontId="40" fillId="0" borderId="11" xfId="0" applyNumberFormat="1" applyFont="1" applyFill="1" applyBorder="1" applyAlignment="1">
      <alignment horizontal="right"/>
    </xf>
    <xf numFmtId="164" fontId="41" fillId="0" borderId="11" xfId="0" applyFont="1" applyFill="1" applyBorder="1" applyAlignment="1">
      <alignment horizontal="left" wrapText="1"/>
    </xf>
    <xf numFmtId="164" fontId="39" fillId="0" borderId="11" xfId="0" applyFont="1" applyFill="1" applyBorder="1" applyAlignment="1">
      <alignment/>
    </xf>
    <xf numFmtId="164" fontId="40" fillId="0" borderId="11" xfId="0" applyFont="1" applyFill="1" applyBorder="1" applyAlignment="1">
      <alignment/>
    </xf>
    <xf numFmtId="164" fontId="40" fillId="0" borderId="11" xfId="0" applyFont="1" applyFill="1" applyBorder="1" applyAlignment="1">
      <alignment/>
    </xf>
    <xf numFmtId="166" fontId="39" fillId="0" borderId="11" xfId="0" applyNumberFormat="1" applyFont="1" applyFill="1" applyBorder="1" applyAlignment="1">
      <alignment/>
    </xf>
    <xf numFmtId="164" fontId="0" fillId="0" borderId="0" xfId="0" applyFont="1" applyFill="1" applyAlignment="1">
      <alignment horizontal="left"/>
    </xf>
    <xf numFmtId="164" fontId="42" fillId="0" borderId="0" xfId="0" applyFont="1" applyFill="1" applyAlignment="1">
      <alignment horizontal="left"/>
    </xf>
  </cellXfs>
  <cellStyles count="1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50" xfId="110"/>
    <cellStyle name="xl51" xfId="111"/>
    <cellStyle name="xl52" xfId="112"/>
    <cellStyle name="xl56" xfId="113"/>
    <cellStyle name="xl60" xfId="114"/>
    <cellStyle name="xl61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5" zoomScaleNormal="85" zoomScaleSheetLayoutView="85" workbookViewId="0" topLeftCell="A1">
      <selection activeCell="E30" sqref="E30"/>
    </sheetView>
  </sheetViews>
  <sheetFormatPr defaultColWidth="9.00390625" defaultRowHeight="12.75"/>
  <cols>
    <col min="1" max="1" width="61.50390625" style="1" customWidth="1"/>
    <col min="2" max="2" width="23.00390625" style="2" customWidth="1"/>
    <col min="3" max="3" width="8.00390625" style="2" customWidth="1"/>
    <col min="4" max="4" width="23.375" style="2" customWidth="1"/>
    <col min="5" max="5" width="22.00390625" style="3" customWidth="1"/>
    <col min="6" max="6" width="22.375" style="3" customWidth="1"/>
    <col min="7" max="16384" width="8.625" style="3" customWidth="1"/>
  </cols>
  <sheetData>
    <row r="1" spans="1:8" ht="110.25" customHeight="1">
      <c r="A1" s="4"/>
      <c r="B1" s="5"/>
      <c r="C1" s="5"/>
      <c r="D1" s="5"/>
      <c r="E1" s="5" t="s">
        <v>0</v>
      </c>
      <c r="F1" s="5"/>
      <c r="G1" s="6"/>
      <c r="H1" s="6"/>
    </row>
    <row r="2" spans="1:7" ht="15" customHeight="1">
      <c r="A2" s="2"/>
      <c r="B2" s="5"/>
      <c r="C2" s="5"/>
      <c r="D2" s="5"/>
      <c r="E2" s="5" t="s">
        <v>1</v>
      </c>
      <c r="F2" s="5"/>
      <c r="G2" s="5"/>
    </row>
    <row r="3" spans="1:5" ht="12" customHeight="1">
      <c r="A3" s="7"/>
      <c r="B3" s="7"/>
      <c r="C3" s="7"/>
      <c r="D3" s="7"/>
      <c r="E3" s="8"/>
    </row>
    <row r="4" spans="1:6" ht="46.5" customHeight="1">
      <c r="A4" s="9" t="s">
        <v>2</v>
      </c>
      <c r="B4" s="9"/>
      <c r="C4" s="9"/>
      <c r="D4" s="9"/>
      <c r="E4" s="9"/>
      <c r="F4" s="9"/>
    </row>
    <row r="5" spans="1:6" ht="15" customHeight="1">
      <c r="A5" s="10" t="s">
        <v>3</v>
      </c>
      <c r="B5" s="10"/>
      <c r="C5" s="10"/>
      <c r="D5" s="10"/>
      <c r="E5" s="10"/>
      <c r="F5" s="10"/>
    </row>
    <row r="6" spans="1:6" s="14" customFormat="1" ht="46.5">
      <c r="A6" s="11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3" t="s">
        <v>9</v>
      </c>
    </row>
    <row r="7" spans="1:6" s="14" customFormat="1" ht="30.75">
      <c r="A7" s="15" t="s">
        <v>10</v>
      </c>
      <c r="B7" s="16" t="s">
        <v>11</v>
      </c>
      <c r="C7" s="16"/>
      <c r="D7" s="17">
        <v>2347559767.89</v>
      </c>
      <c r="E7" s="17">
        <v>175218</v>
      </c>
      <c r="F7" s="17">
        <f aca="true" t="shared" si="0" ref="F7:F12">SUM(D7:E7)</f>
        <v>2347734985.89</v>
      </c>
    </row>
    <row r="8" spans="1:6" s="14" customFormat="1" ht="30.75">
      <c r="A8" s="18" t="s">
        <v>12</v>
      </c>
      <c r="B8" s="19" t="s">
        <v>13</v>
      </c>
      <c r="C8" s="19"/>
      <c r="D8" s="20">
        <v>1227858193.89</v>
      </c>
      <c r="E8" s="20">
        <v>175218</v>
      </c>
      <c r="F8" s="20">
        <f t="shared" si="0"/>
        <v>1228033411.89</v>
      </c>
    </row>
    <row r="9" spans="1:6" s="14" customFormat="1" ht="15">
      <c r="A9" s="21" t="s">
        <v>14</v>
      </c>
      <c r="B9" s="22" t="s">
        <v>15</v>
      </c>
      <c r="C9" s="22"/>
      <c r="D9" s="23">
        <f aca="true" t="shared" si="1" ref="D9:D10">D10</f>
        <v>1400000</v>
      </c>
      <c r="E9" s="23">
        <f aca="true" t="shared" si="2" ref="E9:E10">E10</f>
        <v>175218</v>
      </c>
      <c r="F9" s="24">
        <f t="shared" si="0"/>
        <v>1575218</v>
      </c>
    </row>
    <row r="10" spans="1:6" s="14" customFormat="1" ht="30.75">
      <c r="A10" s="21" t="s">
        <v>16</v>
      </c>
      <c r="B10" s="22" t="s">
        <v>15</v>
      </c>
      <c r="C10" s="22">
        <v>600</v>
      </c>
      <c r="D10" s="23">
        <f t="shared" si="1"/>
        <v>1400000</v>
      </c>
      <c r="E10" s="23">
        <f t="shared" si="2"/>
        <v>175218</v>
      </c>
      <c r="F10" s="24">
        <f t="shared" si="0"/>
        <v>1575218</v>
      </c>
    </row>
    <row r="11" spans="1:6" s="14" customFormat="1" ht="15">
      <c r="A11" s="21" t="s">
        <v>17</v>
      </c>
      <c r="B11" s="22" t="s">
        <v>15</v>
      </c>
      <c r="C11" s="22">
        <v>610</v>
      </c>
      <c r="D11" s="23">
        <v>1400000</v>
      </c>
      <c r="E11" s="23">
        <v>175218</v>
      </c>
      <c r="F11" s="24">
        <f t="shared" si="0"/>
        <v>1575218</v>
      </c>
    </row>
    <row r="12" spans="1:6" s="14" customFormat="1" ht="30.75">
      <c r="A12" s="25" t="s">
        <v>18</v>
      </c>
      <c r="B12" s="26" t="s">
        <v>19</v>
      </c>
      <c r="C12" s="26"/>
      <c r="D12" s="27">
        <v>9397484</v>
      </c>
      <c r="E12" s="28">
        <v>37560216.84</v>
      </c>
      <c r="F12" s="29">
        <f t="shared" si="0"/>
        <v>46957700.84</v>
      </c>
    </row>
    <row r="13" spans="1:6" s="14" customFormat="1" ht="62.25">
      <c r="A13" s="30" t="s">
        <v>20</v>
      </c>
      <c r="B13" s="19" t="s">
        <v>21</v>
      </c>
      <c r="C13" s="19"/>
      <c r="D13" s="31">
        <f aca="true" t="shared" si="3" ref="D13:D14">D14</f>
        <v>0</v>
      </c>
      <c r="E13" s="31">
        <f aca="true" t="shared" si="4" ref="E13:E14">E14</f>
        <v>37560216.84</v>
      </c>
      <c r="F13" s="32">
        <f aca="true" t="shared" si="5" ref="F13:F14">SUM(D12:E12)</f>
        <v>46957700.84</v>
      </c>
    </row>
    <row r="14" spans="1:6" s="14" customFormat="1" ht="30.75">
      <c r="A14" s="33" t="s">
        <v>22</v>
      </c>
      <c r="B14" s="19" t="s">
        <v>21</v>
      </c>
      <c r="C14" s="19">
        <v>200</v>
      </c>
      <c r="D14" s="31">
        <f t="shared" si="3"/>
        <v>0</v>
      </c>
      <c r="E14" s="31">
        <f t="shared" si="4"/>
        <v>37560216.84</v>
      </c>
      <c r="F14" s="32">
        <f t="shared" si="5"/>
        <v>37560216.84</v>
      </c>
    </row>
    <row r="15" spans="1:6" s="14" customFormat="1" ht="30.75">
      <c r="A15" s="33" t="s">
        <v>23</v>
      </c>
      <c r="B15" s="19" t="s">
        <v>21</v>
      </c>
      <c r="C15" s="19">
        <v>240</v>
      </c>
      <c r="D15" s="31"/>
      <c r="E15" s="31">
        <v>37560216.84</v>
      </c>
      <c r="F15" s="32">
        <f aca="true" t="shared" si="6" ref="F15:F41">SUM(D15:E15)</f>
        <v>37560216.84</v>
      </c>
    </row>
    <row r="16" spans="1:6" s="14" customFormat="1" ht="30.75">
      <c r="A16" s="15" t="s">
        <v>24</v>
      </c>
      <c r="B16" s="16" t="s">
        <v>25</v>
      </c>
      <c r="C16" s="16"/>
      <c r="D16" s="17">
        <v>664150186</v>
      </c>
      <c r="E16" s="17">
        <v>144000000</v>
      </c>
      <c r="F16" s="17">
        <f t="shared" si="6"/>
        <v>808150186</v>
      </c>
    </row>
    <row r="17" spans="1:6" s="14" customFormat="1" ht="30.75">
      <c r="A17" s="30" t="s">
        <v>26</v>
      </c>
      <c r="B17" s="19" t="s">
        <v>27</v>
      </c>
      <c r="C17" s="19"/>
      <c r="D17" s="20">
        <f>D20+D18</f>
        <v>18633227.74</v>
      </c>
      <c r="E17" s="20">
        <f>E20+E18</f>
        <v>89730580</v>
      </c>
      <c r="F17" s="20">
        <f t="shared" si="6"/>
        <v>108363807.74</v>
      </c>
    </row>
    <row r="18" spans="1:6" s="14" customFormat="1" ht="30.75">
      <c r="A18" s="33" t="s">
        <v>22</v>
      </c>
      <c r="B18" s="19" t="s">
        <v>27</v>
      </c>
      <c r="C18" s="19">
        <v>200</v>
      </c>
      <c r="D18" s="20">
        <f>D19</f>
        <v>4697527.54</v>
      </c>
      <c r="E18" s="20">
        <f>E19</f>
        <v>75000000</v>
      </c>
      <c r="F18" s="20">
        <f t="shared" si="6"/>
        <v>79697527.54</v>
      </c>
    </row>
    <row r="19" spans="1:6" s="14" customFormat="1" ht="30.75">
      <c r="A19" s="33" t="s">
        <v>23</v>
      </c>
      <c r="B19" s="19" t="s">
        <v>27</v>
      </c>
      <c r="C19" s="19">
        <v>240</v>
      </c>
      <c r="D19" s="20">
        <v>4697527.54</v>
      </c>
      <c r="E19" s="20">
        <v>75000000</v>
      </c>
      <c r="F19" s="20">
        <f t="shared" si="6"/>
        <v>79697527.54</v>
      </c>
    </row>
    <row r="20" spans="1:6" s="14" customFormat="1" ht="15">
      <c r="A20" s="30" t="s">
        <v>28</v>
      </c>
      <c r="B20" s="19" t="s">
        <v>27</v>
      </c>
      <c r="C20" s="19">
        <v>800</v>
      </c>
      <c r="D20" s="20">
        <f>D21</f>
        <v>13935700.2</v>
      </c>
      <c r="E20" s="20">
        <f>E21</f>
        <v>14730580</v>
      </c>
      <c r="F20" s="20">
        <f t="shared" si="6"/>
        <v>28666280.2</v>
      </c>
    </row>
    <row r="21" spans="1:6" s="14" customFormat="1" ht="46.5">
      <c r="A21" s="30" t="s">
        <v>29</v>
      </c>
      <c r="B21" s="19" t="s">
        <v>27</v>
      </c>
      <c r="C21" s="19">
        <v>810</v>
      </c>
      <c r="D21" s="20">
        <v>13935700.2</v>
      </c>
      <c r="E21" s="20">
        <v>14730580</v>
      </c>
      <c r="F21" s="20">
        <f t="shared" si="6"/>
        <v>28666280.2</v>
      </c>
    </row>
    <row r="22" spans="1:6" s="14" customFormat="1" ht="30.75">
      <c r="A22" s="33" t="s">
        <v>22</v>
      </c>
      <c r="B22" s="22" t="s">
        <v>30</v>
      </c>
      <c r="C22" s="19">
        <v>200</v>
      </c>
      <c r="D22" s="23">
        <f>D23</f>
        <v>0</v>
      </c>
      <c r="E22" s="23">
        <f>E23</f>
        <v>73723012.11</v>
      </c>
      <c r="F22" s="24">
        <f t="shared" si="6"/>
        <v>73723012.11</v>
      </c>
    </row>
    <row r="23" spans="1:6" s="14" customFormat="1" ht="30.75">
      <c r="A23" s="33" t="s">
        <v>23</v>
      </c>
      <c r="B23" s="22" t="s">
        <v>30</v>
      </c>
      <c r="C23" s="19">
        <v>240</v>
      </c>
      <c r="D23" s="23"/>
      <c r="E23" s="23">
        <v>73723012.11</v>
      </c>
      <c r="F23" s="24">
        <f t="shared" si="6"/>
        <v>73723012.11</v>
      </c>
    </row>
    <row r="24" spans="1:6" s="14" customFormat="1" ht="30.75">
      <c r="A24" s="30" t="s">
        <v>16</v>
      </c>
      <c r="B24" s="22" t="s">
        <v>30</v>
      </c>
      <c r="C24" s="22">
        <v>600</v>
      </c>
      <c r="D24" s="23">
        <f>D25</f>
        <v>73723012.11</v>
      </c>
      <c r="E24" s="23">
        <f>E25</f>
        <v>-73723012.11</v>
      </c>
      <c r="F24" s="24">
        <f t="shared" si="6"/>
        <v>0</v>
      </c>
    </row>
    <row r="25" spans="1:6" s="14" customFormat="1" ht="15">
      <c r="A25" s="30" t="s">
        <v>17</v>
      </c>
      <c r="B25" s="22" t="s">
        <v>30</v>
      </c>
      <c r="C25" s="22">
        <v>610</v>
      </c>
      <c r="D25" s="23">
        <v>73723012.11</v>
      </c>
      <c r="E25" s="23">
        <v>-73723012.11</v>
      </c>
      <c r="F25" s="24">
        <f t="shared" si="6"/>
        <v>0</v>
      </c>
    </row>
    <row r="26" spans="1:6" s="14" customFormat="1" ht="30.75">
      <c r="A26" s="30" t="s">
        <v>31</v>
      </c>
      <c r="B26" s="19" t="s">
        <v>32</v>
      </c>
      <c r="C26" s="19"/>
      <c r="D26" s="20">
        <f>SUM(D27)</f>
        <v>270000000</v>
      </c>
      <c r="E26" s="20">
        <f>SUM(E27)</f>
        <v>54269420</v>
      </c>
      <c r="F26" s="20">
        <f t="shared" si="6"/>
        <v>324269420</v>
      </c>
    </row>
    <row r="27" spans="1:6" s="14" customFormat="1" ht="15">
      <c r="A27" s="30" t="s">
        <v>28</v>
      </c>
      <c r="B27" s="19" t="s">
        <v>32</v>
      </c>
      <c r="C27" s="19">
        <v>800</v>
      </c>
      <c r="D27" s="20">
        <f>D28</f>
        <v>270000000</v>
      </c>
      <c r="E27" s="20">
        <f>E28</f>
        <v>54269420</v>
      </c>
      <c r="F27" s="20">
        <f t="shared" si="6"/>
        <v>324269420</v>
      </c>
    </row>
    <row r="28" spans="1:6" s="14" customFormat="1" ht="46.5">
      <c r="A28" s="30" t="s">
        <v>29</v>
      </c>
      <c r="B28" s="19" t="s">
        <v>32</v>
      </c>
      <c r="C28" s="19">
        <v>810</v>
      </c>
      <c r="D28" s="20">
        <v>270000000</v>
      </c>
      <c r="E28" s="20">
        <f>14000000+21000000+19269420</f>
        <v>54269420</v>
      </c>
      <c r="F28" s="20">
        <f t="shared" si="6"/>
        <v>324269420</v>
      </c>
    </row>
    <row r="29" spans="1:6" s="14" customFormat="1" ht="30.75">
      <c r="A29" s="15" t="s">
        <v>33</v>
      </c>
      <c r="B29" s="16" t="s">
        <v>34</v>
      </c>
      <c r="C29" s="16"/>
      <c r="D29" s="17">
        <v>329884685.58</v>
      </c>
      <c r="E29" s="17">
        <f>SUM(E30,E37)</f>
        <v>-31560216.840000004</v>
      </c>
      <c r="F29" s="17">
        <f t="shared" si="6"/>
        <v>298324468.74</v>
      </c>
    </row>
    <row r="30" spans="1:6" s="14" customFormat="1" ht="30.75">
      <c r="A30" s="30" t="s">
        <v>35</v>
      </c>
      <c r="B30" s="19" t="s">
        <v>36</v>
      </c>
      <c r="C30" s="19"/>
      <c r="D30" s="20">
        <v>98798219.48</v>
      </c>
      <c r="E30" s="20">
        <v>6000000</v>
      </c>
      <c r="F30" s="20">
        <f t="shared" si="6"/>
        <v>104798219.48</v>
      </c>
    </row>
    <row r="31" spans="1:6" s="14" customFormat="1" ht="30.75">
      <c r="A31" s="30" t="s">
        <v>37</v>
      </c>
      <c r="B31" s="19" t="s">
        <v>38</v>
      </c>
      <c r="C31" s="19"/>
      <c r="D31" s="20">
        <f>SUM(D32)</f>
        <v>50798219.48</v>
      </c>
      <c r="E31" s="20">
        <f>SUM(E32)</f>
        <v>3648503</v>
      </c>
      <c r="F31" s="20">
        <f t="shared" si="6"/>
        <v>54446722.48</v>
      </c>
    </row>
    <row r="32" spans="1:6" s="14" customFormat="1" ht="15">
      <c r="A32" s="33" t="s">
        <v>28</v>
      </c>
      <c r="B32" s="19" t="s">
        <v>38</v>
      </c>
      <c r="C32" s="19">
        <v>800</v>
      </c>
      <c r="D32" s="20">
        <f>D33</f>
        <v>50798219.48</v>
      </c>
      <c r="E32" s="20">
        <f>E33</f>
        <v>3648503</v>
      </c>
      <c r="F32" s="20">
        <f t="shared" si="6"/>
        <v>54446722.48</v>
      </c>
    </row>
    <row r="33" spans="1:6" s="14" customFormat="1" ht="46.5">
      <c r="A33" s="30" t="s">
        <v>29</v>
      </c>
      <c r="B33" s="19" t="s">
        <v>38</v>
      </c>
      <c r="C33" s="19">
        <v>810</v>
      </c>
      <c r="D33" s="20">
        <v>50798219.48</v>
      </c>
      <c r="E33" s="20">
        <v>3648503</v>
      </c>
      <c r="F33" s="20">
        <f t="shared" si="6"/>
        <v>54446722.48</v>
      </c>
    </row>
    <row r="34" spans="1:6" s="14" customFormat="1" ht="30.75">
      <c r="A34" s="30" t="s">
        <v>39</v>
      </c>
      <c r="B34" s="19" t="s">
        <v>40</v>
      </c>
      <c r="C34" s="19"/>
      <c r="D34" s="20">
        <f aca="true" t="shared" si="7" ref="D34:D35">D35</f>
        <v>40000000</v>
      </c>
      <c r="E34" s="20">
        <f aca="true" t="shared" si="8" ref="E34:E35">E35</f>
        <v>2351497</v>
      </c>
      <c r="F34" s="20">
        <f t="shared" si="6"/>
        <v>42351497</v>
      </c>
    </row>
    <row r="35" spans="1:6" s="14" customFormat="1" ht="15">
      <c r="A35" s="33" t="s">
        <v>28</v>
      </c>
      <c r="B35" s="19" t="s">
        <v>40</v>
      </c>
      <c r="C35" s="19">
        <v>800</v>
      </c>
      <c r="D35" s="20">
        <f t="shared" si="7"/>
        <v>40000000</v>
      </c>
      <c r="E35" s="20">
        <f t="shared" si="8"/>
        <v>2351497</v>
      </c>
      <c r="F35" s="20">
        <f t="shared" si="6"/>
        <v>42351497</v>
      </c>
    </row>
    <row r="36" spans="1:6" s="14" customFormat="1" ht="46.5">
      <c r="A36" s="30" t="s">
        <v>29</v>
      </c>
      <c r="B36" s="19" t="s">
        <v>40</v>
      </c>
      <c r="C36" s="19">
        <v>810</v>
      </c>
      <c r="D36" s="20">
        <v>40000000</v>
      </c>
      <c r="E36" s="20">
        <v>2351497</v>
      </c>
      <c r="F36" s="20">
        <f t="shared" si="6"/>
        <v>42351497</v>
      </c>
    </row>
    <row r="37" spans="1:6" s="14" customFormat="1" ht="30.75">
      <c r="A37" s="18" t="s">
        <v>41</v>
      </c>
      <c r="B37" s="19" t="s">
        <v>42</v>
      </c>
      <c r="C37" s="19"/>
      <c r="D37" s="20">
        <v>114165186.1</v>
      </c>
      <c r="E37" s="23">
        <f>-1878010.84-35682206</f>
        <v>-37560216.84</v>
      </c>
      <c r="F37" s="20">
        <f t="shared" si="6"/>
        <v>76604969.25999999</v>
      </c>
    </row>
    <row r="38" spans="1:6" s="14" customFormat="1" ht="78">
      <c r="A38" s="21" t="s">
        <v>43</v>
      </c>
      <c r="B38" s="22" t="s">
        <v>44</v>
      </c>
      <c r="C38" s="22"/>
      <c r="D38" s="23">
        <f aca="true" t="shared" si="9" ref="D38:D39">D39</f>
        <v>37560216.84</v>
      </c>
      <c r="E38" s="23">
        <f aca="true" t="shared" si="10" ref="E38:E39">E39</f>
        <v>-37560216.84</v>
      </c>
      <c r="F38" s="20">
        <f t="shared" si="6"/>
        <v>0</v>
      </c>
    </row>
    <row r="39" spans="1:6" s="14" customFormat="1" ht="30.75">
      <c r="A39" s="30" t="s">
        <v>45</v>
      </c>
      <c r="B39" s="22" t="s">
        <v>44</v>
      </c>
      <c r="C39" s="22">
        <v>400</v>
      </c>
      <c r="D39" s="23">
        <f t="shared" si="9"/>
        <v>37560216.84</v>
      </c>
      <c r="E39" s="23">
        <f t="shared" si="10"/>
        <v>-37560216.84</v>
      </c>
      <c r="F39" s="20">
        <f t="shared" si="6"/>
        <v>0</v>
      </c>
    </row>
    <row r="40" spans="1:6" s="14" customFormat="1" ht="15">
      <c r="A40" s="30" t="s">
        <v>46</v>
      </c>
      <c r="B40" s="22" t="s">
        <v>44</v>
      </c>
      <c r="C40" s="22">
        <v>410</v>
      </c>
      <c r="D40" s="23">
        <f>1878010.84+35682206</f>
        <v>37560216.84</v>
      </c>
      <c r="E40" s="23">
        <f>-1878010.84-35682206</f>
        <v>-37560216.84</v>
      </c>
      <c r="F40" s="20">
        <f t="shared" si="6"/>
        <v>0</v>
      </c>
    </row>
    <row r="41" spans="1:6" ht="15.75">
      <c r="A41" s="34" t="s">
        <v>47</v>
      </c>
      <c r="B41" s="35"/>
      <c r="C41" s="36"/>
      <c r="D41" s="37">
        <v>6040522818.93</v>
      </c>
      <c r="E41" s="37">
        <f>SUM(E7,E12,E16,E29)</f>
        <v>150175218</v>
      </c>
      <c r="F41" s="17">
        <f t="shared" si="6"/>
        <v>6190698036.93</v>
      </c>
    </row>
    <row r="44" spans="1:4" s="38" customFormat="1" ht="15">
      <c r="A44" s="1"/>
      <c r="B44" s="2"/>
      <c r="C44" s="2"/>
      <c r="D44" s="2"/>
    </row>
    <row r="45" spans="1:4" s="39" customFormat="1" ht="15">
      <c r="A45" s="1"/>
      <c r="B45" s="2"/>
      <c r="C45" s="2"/>
      <c r="D45" s="2"/>
    </row>
  </sheetData>
  <sheetProtection selectLockedCells="1" selectUnlockedCells="1"/>
  <mergeCells count="7">
    <mergeCell ref="B1:D1"/>
    <mergeCell ref="E1:F1"/>
    <mergeCell ref="B2:D2"/>
    <mergeCell ref="E2:F2"/>
    <mergeCell ref="A3:D3"/>
    <mergeCell ref="A4:F4"/>
    <mergeCell ref="A5:F5"/>
  </mergeCells>
  <printOptions/>
  <pageMargins left="0.6798611111111111" right="0.25" top="0.31527777777777777" bottom="0.39375" header="0.5118055555555555" footer="0.15763888888888888"/>
  <pageSetup firstPageNumber="5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2023-05-31T11:35:33Z</cp:lastPrinted>
  <dcterms:modified xsi:type="dcterms:W3CDTF">2023-05-31T11:35:38Z</dcterms:modified>
  <cp:category/>
  <cp:version/>
  <cp:contentType/>
  <cp:contentStatus/>
  <cp:revision>1</cp:revision>
</cp:coreProperties>
</file>